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2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'BRPL'!$A$1:$S$219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6">'ROHTAK ROAD'!$A$1:$Q$44</definedName>
  </definedNames>
  <calcPr fullCalcOnLoad="1"/>
</workbook>
</file>

<file path=xl/sharedStrings.xml><?xml version="1.0" encoding="utf-8"?>
<sst xmlns="http://schemas.openxmlformats.org/spreadsheetml/2006/main" count="1686" uniqueCount="482">
  <si>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</si>
  <si>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</si>
  <si>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</si>
  <si>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</si>
  <si>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</si>
  <si>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</si>
  <si>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</si>
  <si>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</si>
  <si>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</si>
  <si>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</si>
  <si>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</si>
  <si>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</si>
  <si>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</si>
  <si>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</si>
  <si>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</si>
  <si>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</si>
  <si>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</si>
  <si>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</si>
  <si>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</si>
  <si>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</si>
  <si>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</si>
  <si>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</si>
  <si>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</si>
  <si>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</si>
  <si>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</si>
  <si>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</si>
  <si>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</si>
  <si>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</si>
  <si>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</si>
  <si>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</si>
  <si>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</si>
  <si>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</si>
  <si>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</si>
  <si>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</si>
  <si>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</si>
  <si>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</si>
  <si>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</si>
  <si>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</si>
  <si>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</si>
  <si>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</si>
  <si>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</si>
  <si>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</si>
  <si>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</si>
  <si>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</si>
  <si>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</si>
  <si>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</si>
  <si>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</si>
  <si>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</si>
  <si>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</si>
  <si>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</si>
  <si>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</si>
  <si>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</si>
  <si>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</si>
  <si>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</si>
  <si>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</si>
  <si>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</si>
  <si>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</si>
  <si>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</si>
  <si>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</si>
  <si>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</si>
  <si>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</si>
  <si>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</si>
  <si>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</si>
  <si>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</si>
  <si>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</si>
  <si>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</si>
  <si>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</si>
  <si>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</si>
  <si>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</si>
  <si>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</si>
  <si>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</si>
  <si>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</si>
  <si>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</si>
  <si>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</si>
  <si>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</si>
  <si>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</si>
  <si>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</si>
  <si>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</si>
  <si>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</si>
  <si>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</si>
  <si>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</si>
  <si>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</si>
  <si>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</si>
  <si>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</si>
  <si>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</si>
  <si>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</si>
  <si>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</si>
  <si>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</si>
  <si>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</si>
  <si>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</si>
  <si>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</si>
  <si>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</si>
  <si>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</si>
  <si>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</si>
  <si>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</si>
  <si>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</si>
  <si>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</si>
  <si>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</si>
  <si>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</si>
  <si>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</si>
  <si>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</si>
  <si>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</si>
  <si>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</si>
  <si>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</si>
  <si>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</si>
  <si>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</si>
  <si>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</si>
  <si>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</si>
  <si>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</si>
  <si>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</si>
  <si>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</si>
  <si>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</si>
  <si>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</si>
  <si>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</si>
  <si>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</si>
  <si>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</si>
  <si>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</si>
  <si>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</si>
  <si>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</si>
  <si>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</si>
  <si>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</si>
  <si>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</si>
  <si>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</si>
  <si>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</si>
  <si>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</si>
  <si>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</si>
  <si>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</si>
  <si>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</si>
  <si>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</si>
  <si>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</si>
  <si>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</si>
  <si>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</si>
  <si>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</si>
  <si>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</si>
  <si>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</si>
  <si>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</si>
  <si>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</si>
  <si>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</si>
  <si>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</si>
  <si>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</si>
  <si>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</si>
  <si>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</si>
  <si>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</si>
  <si>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</si>
  <si>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</si>
  <si>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</si>
  <si>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</si>
  <si>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</si>
  <si>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</si>
  <si>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</si>
  <si>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</si>
  <si>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</si>
  <si>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</si>
  <si>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</si>
  <si>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</si>
  <si>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</si>
  <si>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</si>
  <si>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</si>
  <si>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</si>
  <si>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</si>
  <si>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</si>
  <si>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</si>
  <si>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</si>
  <si>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</si>
  <si>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</si>
  <si>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</si>
  <si>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</si>
  <si>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</si>
  <si>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</si>
  <si>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</si>
  <si>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</si>
  <si>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</si>
  <si>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</si>
  <si>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</si>
  <si>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</si>
  <si>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</si>
  <si>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</si>
  <si>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</si>
  <si>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</si>
  <si>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</si>
  <si>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</si>
  <si>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</si>
  <si>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</si>
  <si>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</si>
  <si>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</si>
  <si>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</si>
  <si>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</si>
  <si>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</si>
  <si>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</si>
  <si>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</si>
  <si>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</si>
  <si>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</si>
  <si>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</si>
  <si>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</si>
  <si>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</si>
  <si>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</si>
  <si>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</si>
  <si>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</si>
  <si>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</si>
  <si>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</si>
  <si>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</si>
  <si>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</si>
  <si>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</si>
  <si>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</si>
  <si>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</si>
  <si>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</si>
  <si>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</si>
  <si>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</si>
  <si>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</si>
  <si>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</si>
  <si>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</si>
  <si>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</si>
  <si>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</si>
  <si>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</si>
  <si>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</si>
  <si>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</si>
  <si>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</si>
  <si>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</si>
  <si>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</si>
  <si>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</si>
  <si>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</si>
  <si>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</si>
  <si>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</si>
  <si>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</si>
  <si>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</si>
  <si>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</si>
  <si>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</si>
  <si>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</si>
  <si>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</si>
  <si>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</si>
  <si>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</si>
  <si>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</si>
  <si>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</si>
  <si>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</si>
  <si>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</si>
  <si>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</si>
  <si>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</si>
  <si>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</si>
  <si>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</si>
  <si>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</si>
  <si>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</si>
  <si>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</si>
  <si>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</si>
  <si>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</si>
  <si>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</si>
  <si>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</si>
  <si>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</si>
  <si>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</si>
  <si>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</si>
  <si>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</si>
  <si>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</si>
  <si>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</si>
  <si>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</si>
  <si>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</si>
  <si>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</si>
  <si>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</si>
  <si>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</si>
  <si>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</si>
  <si>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</si>
  <si>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</si>
  <si>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</si>
  <si>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</si>
  <si>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</si>
  <si>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</si>
  <si>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</si>
  <si>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</si>
  <si>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</si>
  <si>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</si>
  <si>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</si>
  <si>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</si>
  <si>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</si>
  <si>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</si>
  <si>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</si>
  <si>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</si>
  <si>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</si>
  <si>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</si>
  <si>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</si>
  <si>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</si>
  <si>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</si>
  <si>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</si>
  <si>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</si>
  <si>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</si>
  <si>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</si>
  <si>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</si>
  <si>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</si>
  <si>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</si>
  <si>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</si>
  <si>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</si>
  <si>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</si>
  <si>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</si>
  <si>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</si>
  <si>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</si>
  <si>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</si>
  <si>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</si>
  <si>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</si>
  <si>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</si>
  <si>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</si>
  <si>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</si>
  <si>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</si>
  <si>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</si>
  <si>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</si>
  <si>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</si>
  <si>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</si>
  <si>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</si>
  <si>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</si>
  <si>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</si>
  <si>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</si>
  <si>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</si>
  <si>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</si>
  <si>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</si>
  <si>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</si>
  <si>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</si>
  <si>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</si>
  <si>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</si>
  <si>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</si>
  <si>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</si>
  <si>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</si>
  <si>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</si>
  <si>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</si>
  <si>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</si>
  <si>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</si>
  <si>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</si>
  <si>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</si>
  <si>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</si>
  <si>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</si>
  <si>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</si>
  <si>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</si>
  <si>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</si>
  <si>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</si>
  <si>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</si>
  <si>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</si>
  <si>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</si>
  <si>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</si>
  <si>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</si>
  <si>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</si>
  <si>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</si>
  <si>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</si>
  <si>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</si>
  <si>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</si>
  <si>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</si>
  <si>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</si>
  <si>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</si>
  <si>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</si>
  <si>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</si>
  <si>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</si>
  <si>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</si>
  <si>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</si>
  <si>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</si>
  <si>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</si>
  <si>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</si>
  <si>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</si>
  <si>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</si>
  <si>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</si>
  <si>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</si>
  <si>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</si>
  <si>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</si>
  <si>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</si>
  <si>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</si>
  <si>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</si>
  <si>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</si>
  <si>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</si>
  <si>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</si>
  <si>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</si>
  <si>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</si>
  <si>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</si>
  <si>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</si>
  <si>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</si>
  <si>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</si>
  <si>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</si>
  <si>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</si>
  <si>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</si>
  <si>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</si>
  <si>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</si>
  <si>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</si>
  <si>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</si>
  <si>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</si>
  <si>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</si>
  <si>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</si>
  <si>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</si>
  <si>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</si>
  <si>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</si>
  <si>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</si>
  <si>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</si>
  <si>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</si>
  <si>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</si>
  <si>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</si>
  <si>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</si>
  <si>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</si>
  <si>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</si>
  <si>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</si>
  <si>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</si>
  <si>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</si>
  <si>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</si>
  <si>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</si>
  <si>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</si>
  <si>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</si>
  <si>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</si>
  <si>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</si>
  <si>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</si>
  <si>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</si>
  <si>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</si>
  <si>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</si>
  <si>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</si>
  <si>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</si>
  <si>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</si>
  <si>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</si>
  <si>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</si>
  <si>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</si>
  <si>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</si>
  <si>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</si>
  <si>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</si>
  <si>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</si>
  <si>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</si>
  <si>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</si>
  <si>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</si>
  <si>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</si>
  <si>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</si>
  <si>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</si>
  <si>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</si>
  <si>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</si>
  <si>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</si>
  <si>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</si>
  <si>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</si>
  <si>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</si>
  <si>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</si>
  <si>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</si>
  <si>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</si>
  <si>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</si>
  <si>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</si>
  <si>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</si>
  <si>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</si>
  <si>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</si>
  <si>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</si>
  <si>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</si>
  <si>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</si>
  <si>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</si>
  <si>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</si>
  <si>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</si>
  <si>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</si>
  <si>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</si>
  <si>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</si>
  <si>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</si>
  <si>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</si>
  <si>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</si>
  <si>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</si>
  <si>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</si>
  <si>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</si>
  <si>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</si>
  <si>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</si>
  <si>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</si>
  <si>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</si>
  <si>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</si>
  <si>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</si>
  <si>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</si>
  <si>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</si>
  <si>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</si>
  <si>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</si>
  <si>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</si>
  <si>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</si>
  <si>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</si>
  <si>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</si>
  <si>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</si>
  <si>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</si>
  <si>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</si>
  <si>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</si>
  <si>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</si>
  <si>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</si>
  <si>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</si>
  <si>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W.e.f 20/5/20</t>
  </si>
  <si>
    <t>w.e.f 28/5/20</t>
  </si>
  <si>
    <t>w.e.f 29/5/20</t>
  </si>
  <si>
    <t xml:space="preserve">Transformer </t>
  </si>
  <si>
    <t>CTR Chnged to 1000 to 2000 w.e.f 18/6</t>
  </si>
  <si>
    <t>w.e.f 7/7/20</t>
  </si>
  <si>
    <t>Check Meter Data till 6/7</t>
  </si>
  <si>
    <t xml:space="preserve">                                      PERIOD 1st JULY-2020 TO 31st JULY-2020</t>
  </si>
  <si>
    <t>FINAL READING 31/07/2020</t>
  </si>
  <si>
    <t>INTIAL READING 01/07/2020</t>
  </si>
  <si>
    <t>Assessment June 2020</t>
  </si>
  <si>
    <t>JULY-2020</t>
  </si>
  <si>
    <t>Note :Sharing taken from wk-18 abt bill 2020-21</t>
  </si>
  <si>
    <t>Assessment Last month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</si>
</sst>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93" fontId="13" fillId="0" borderId="15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2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4"/>
  <sheetViews>
    <sheetView view="pageBreakPreview" zoomScale="85" zoomScaleSheetLayoutView="85" workbookViewId="0" topLeftCell="A48">
      <selection activeCell="K57" sqref="K57:K59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218</v>
      </c>
      <c r="Q1" s="767" t="s">
        <v>479</v>
      </c>
    </row>
    <row r="2" spans="1:11" s="87" customFormat="1" ht="14.25" customHeight="1">
      <c r="A2" s="15" t="s">
        <v>219</v>
      </c>
      <c r="K2" s="768"/>
    </row>
    <row r="3" spans="1:8" s="87" customFormat="1" ht="14.25" customHeight="1">
      <c r="A3" s="769" t="s">
        <v>0</v>
      </c>
      <c r="B3" s="770"/>
      <c r="C3" s="770"/>
      <c r="D3" s="770"/>
      <c r="E3" s="770"/>
      <c r="F3" s="770"/>
      <c r="G3" s="770"/>
      <c r="H3" s="499"/>
    </row>
    <row r="4" spans="1:16" s="551" customFormat="1" ht="14.25" customHeight="1" thickBot="1">
      <c r="A4" s="771" t="s">
        <v>220</v>
      </c>
      <c r="G4" s="265"/>
      <c r="H4" s="265"/>
      <c r="I4" s="772" t="s">
        <v>374</v>
      </c>
      <c r="J4" s="265"/>
      <c r="K4" s="265"/>
      <c r="L4" s="265"/>
      <c r="M4" s="265"/>
      <c r="N4" s="772" t="s">
        <v>375</v>
      </c>
      <c r="O4" s="265"/>
      <c r="P4" s="265"/>
    </row>
    <row r="5" spans="1:17" s="502" customFormat="1" ht="56.25" customHeight="1" thickBot="1" thickTop="1">
      <c r="A5" s="500" t="s">
        <v>8</v>
      </c>
      <c r="B5" s="479" t="s">
        <v>9</v>
      </c>
      <c r="C5" s="480" t="s">
        <v>1</v>
      </c>
      <c r="D5" s="480" t="s">
        <v>2</v>
      </c>
      <c r="E5" s="480" t="s">
        <v>3</v>
      </c>
      <c r="F5" s="480" t="s">
        <v>10</v>
      </c>
      <c r="G5" s="478" t="s">
        <v>476</v>
      </c>
      <c r="H5" s="480" t="s">
        <v>477</v>
      </c>
      <c r="I5" s="480" t="s">
        <v>4</v>
      </c>
      <c r="J5" s="480" t="s">
        <v>5</v>
      </c>
      <c r="K5" s="501" t="s">
        <v>6</v>
      </c>
      <c r="L5" s="478" t="str">
        <f>G5</f>
        <v>FINAL READING 31/07/2020</v>
      </c>
      <c r="M5" s="480" t="str">
        <f>H5</f>
        <v>INTIAL READING 01/07/2020</v>
      </c>
      <c r="N5" s="480" t="s">
        <v>4</v>
      </c>
      <c r="O5" s="480" t="s">
        <v>5</v>
      </c>
      <c r="P5" s="501" t="s">
        <v>6</v>
      </c>
      <c r="Q5" s="501" t="s">
        <v>288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3.5" customHeight="1" thickTop="1">
      <c r="A7" s="263"/>
      <c r="B7" s="323" t="s">
        <v>14</v>
      </c>
      <c r="C7" s="313"/>
      <c r="D7" s="326"/>
      <c r="E7" s="326"/>
      <c r="F7" s="313"/>
      <c r="G7" s="318"/>
      <c r="H7" s="461"/>
      <c r="I7" s="461"/>
      <c r="J7" s="461"/>
      <c r="K7" s="121"/>
      <c r="L7" s="318"/>
      <c r="M7" s="461"/>
      <c r="N7" s="461"/>
      <c r="O7" s="461"/>
      <c r="P7" s="503"/>
      <c r="Q7" s="429"/>
    </row>
    <row r="8" spans="1:17" ht="13.5" customHeight="1">
      <c r="A8" s="263">
        <v>1</v>
      </c>
      <c r="B8" s="322" t="s">
        <v>15</v>
      </c>
      <c r="C8" s="313">
        <v>5128429</v>
      </c>
      <c r="D8" s="325" t="s">
        <v>12</v>
      </c>
      <c r="E8" s="306" t="s">
        <v>325</v>
      </c>
      <c r="F8" s="313">
        <v>-1000</v>
      </c>
      <c r="G8" s="318">
        <v>965078</v>
      </c>
      <c r="H8" s="319">
        <v>965078</v>
      </c>
      <c r="I8" s="319">
        <f>G8-H8</f>
        <v>0</v>
      </c>
      <c r="J8" s="319">
        <f>$F8*I8</f>
        <v>0</v>
      </c>
      <c r="K8" s="320">
        <f>J8/1000000</f>
        <v>0</v>
      </c>
      <c r="L8" s="318">
        <v>997885</v>
      </c>
      <c r="M8" s="319">
        <v>997865</v>
      </c>
      <c r="N8" s="319">
        <f>L8-M8</f>
        <v>20</v>
      </c>
      <c r="O8" s="319">
        <f>$F8*N8</f>
        <v>-20000</v>
      </c>
      <c r="P8" s="320">
        <f>O8/1000000</f>
        <v>-0.02</v>
      </c>
      <c r="Q8" s="744"/>
    </row>
    <row r="9" spans="1:17" ht="13.5" customHeight="1">
      <c r="A9" s="263">
        <v>2</v>
      </c>
      <c r="B9" s="322" t="s">
        <v>357</v>
      </c>
      <c r="C9" s="313">
        <v>4864976</v>
      </c>
      <c r="D9" s="325" t="s">
        <v>12</v>
      </c>
      <c r="E9" s="306" t="s">
        <v>325</v>
      </c>
      <c r="F9" s="313">
        <v>-2000</v>
      </c>
      <c r="G9" s="318">
        <v>83351</v>
      </c>
      <c r="H9" s="319">
        <v>83279</v>
      </c>
      <c r="I9" s="319">
        <f>G9-H9</f>
        <v>72</v>
      </c>
      <c r="J9" s="319">
        <f>$F9*I9</f>
        <v>-144000</v>
      </c>
      <c r="K9" s="320">
        <f>J9/1000000</f>
        <v>-0.144</v>
      </c>
      <c r="L9" s="318">
        <v>3937</v>
      </c>
      <c r="M9" s="319">
        <v>3689</v>
      </c>
      <c r="N9" s="319">
        <f>L9-M9</f>
        <v>248</v>
      </c>
      <c r="O9" s="319">
        <f>$F9*N9</f>
        <v>-496000</v>
      </c>
      <c r="P9" s="320">
        <f>O9/1000000</f>
        <v>-0.496</v>
      </c>
      <c r="Q9" s="436"/>
    </row>
    <row r="10" spans="1:17" ht="13.5" customHeight="1">
      <c r="A10" s="263">
        <v>3</v>
      </c>
      <c r="B10" s="322" t="s">
        <v>17</v>
      </c>
      <c r="C10" s="313">
        <v>4864924</v>
      </c>
      <c r="D10" s="325" t="s">
        <v>12</v>
      </c>
      <c r="E10" s="306" t="s">
        <v>325</v>
      </c>
      <c r="F10" s="313">
        <v>-1000</v>
      </c>
      <c r="G10" s="318">
        <v>1018</v>
      </c>
      <c r="H10" s="319">
        <v>1018</v>
      </c>
      <c r="I10" s="319">
        <f>G10-H10</f>
        <v>0</v>
      </c>
      <c r="J10" s="319">
        <f>$F10*I10</f>
        <v>0</v>
      </c>
      <c r="K10" s="320">
        <f>J10/1000000</f>
        <v>0</v>
      </c>
      <c r="L10" s="318">
        <v>999318</v>
      </c>
      <c r="M10" s="319">
        <v>999439</v>
      </c>
      <c r="N10" s="319">
        <f>L10-M10</f>
        <v>-121</v>
      </c>
      <c r="O10" s="319">
        <f>$F10*N10</f>
        <v>121000</v>
      </c>
      <c r="P10" s="320">
        <f>O10/1000000</f>
        <v>0.121</v>
      </c>
      <c r="Q10" s="429"/>
    </row>
    <row r="11" spans="1:17" ht="13.5" customHeight="1">
      <c r="A11" s="263"/>
      <c r="B11" s="323" t="s">
        <v>18</v>
      </c>
      <c r="C11" s="313"/>
      <c r="D11" s="326"/>
      <c r="E11" s="326"/>
      <c r="F11" s="313"/>
      <c r="G11" s="318"/>
      <c r="H11" s="319"/>
      <c r="I11" s="319"/>
      <c r="J11" s="319"/>
      <c r="K11" s="320"/>
      <c r="L11" s="318"/>
      <c r="M11" s="319"/>
      <c r="N11" s="319"/>
      <c r="O11" s="319"/>
      <c r="P11" s="320"/>
      <c r="Q11" s="429"/>
    </row>
    <row r="12" spans="1:17" ht="13.5" customHeight="1">
      <c r="A12" s="263">
        <v>4</v>
      </c>
      <c r="B12" s="322" t="s">
        <v>15</v>
      </c>
      <c r="C12" s="313">
        <v>4864916</v>
      </c>
      <c r="D12" s="325" t="s">
        <v>12</v>
      </c>
      <c r="E12" s="306" t="s">
        <v>325</v>
      </c>
      <c r="F12" s="313">
        <v>-1000</v>
      </c>
      <c r="G12" s="318">
        <v>998197</v>
      </c>
      <c r="H12" s="319">
        <v>998197</v>
      </c>
      <c r="I12" s="319">
        <f>G12-H12</f>
        <v>0</v>
      </c>
      <c r="J12" s="319">
        <f>$F12*I12</f>
        <v>0</v>
      </c>
      <c r="K12" s="320">
        <f>J12/1000000</f>
        <v>0</v>
      </c>
      <c r="L12" s="318">
        <v>992728</v>
      </c>
      <c r="M12" s="319">
        <v>993058</v>
      </c>
      <c r="N12" s="319">
        <f>L12-M12</f>
        <v>-330</v>
      </c>
      <c r="O12" s="319">
        <f>$F12*N12</f>
        <v>330000</v>
      </c>
      <c r="P12" s="320">
        <f>O12/1000000</f>
        <v>0.33</v>
      </c>
      <c r="Q12" s="429"/>
    </row>
    <row r="13" spans="1:17" ht="13.5" customHeight="1">
      <c r="A13" s="263">
        <v>5</v>
      </c>
      <c r="B13" s="322" t="s">
        <v>16</v>
      </c>
      <c r="C13" s="313">
        <v>5295137</v>
      </c>
      <c r="D13" s="325" t="s">
        <v>12</v>
      </c>
      <c r="E13" s="306" t="s">
        <v>325</v>
      </c>
      <c r="F13" s="313">
        <v>-1000</v>
      </c>
      <c r="G13" s="318">
        <v>894375</v>
      </c>
      <c r="H13" s="319">
        <v>894375</v>
      </c>
      <c r="I13" s="319">
        <f>G13-H13</f>
        <v>0</v>
      </c>
      <c r="J13" s="319">
        <f>$F13*I13</f>
        <v>0</v>
      </c>
      <c r="K13" s="320">
        <f>J13/1000000</f>
        <v>0</v>
      </c>
      <c r="L13" s="318">
        <v>20343</v>
      </c>
      <c r="M13" s="319">
        <v>17941</v>
      </c>
      <c r="N13" s="319">
        <f>L13-M13</f>
        <v>2402</v>
      </c>
      <c r="O13" s="319">
        <f>$F13*N13</f>
        <v>-2402000</v>
      </c>
      <c r="P13" s="320">
        <f>O13/1000000</f>
        <v>-2.402</v>
      </c>
      <c r="Q13" s="429"/>
    </row>
    <row r="14" spans="1:17" ht="13.5" customHeight="1">
      <c r="A14" s="263"/>
      <c r="B14" s="322"/>
      <c r="C14" s="313"/>
      <c r="D14" s="325"/>
      <c r="E14" s="306"/>
      <c r="F14" s="313"/>
      <c r="G14" s="318"/>
      <c r="H14" s="319"/>
      <c r="I14" s="319"/>
      <c r="J14" s="319"/>
      <c r="K14" s="320"/>
      <c r="L14" s="318"/>
      <c r="M14" s="319"/>
      <c r="N14" s="319"/>
      <c r="O14" s="319"/>
      <c r="P14" s="320">
        <v>0.193</v>
      </c>
      <c r="Q14" s="441" t="s">
        <v>478</v>
      </c>
    </row>
    <row r="15" spans="1:17" ht="13.5" customHeight="1">
      <c r="A15" s="263"/>
      <c r="B15" s="323" t="s">
        <v>21</v>
      </c>
      <c r="C15" s="313"/>
      <c r="D15" s="326"/>
      <c r="E15" s="306"/>
      <c r="F15" s="313"/>
      <c r="G15" s="318"/>
      <c r="H15" s="319"/>
      <c r="I15" s="319"/>
      <c r="J15" s="319"/>
      <c r="K15" s="320"/>
      <c r="L15" s="318"/>
      <c r="M15" s="319"/>
      <c r="N15" s="319"/>
      <c r="O15" s="319"/>
      <c r="P15" s="320"/>
      <c r="Q15" s="429"/>
    </row>
    <row r="16" spans="1:17" ht="13.5" customHeight="1">
      <c r="A16" s="263">
        <v>6</v>
      </c>
      <c r="B16" s="322" t="s">
        <v>471</v>
      </c>
      <c r="C16" s="313">
        <v>4864982</v>
      </c>
      <c r="D16" s="325" t="s">
        <v>12</v>
      </c>
      <c r="E16" s="306" t="s">
        <v>325</v>
      </c>
      <c r="F16" s="313">
        <v>-1000</v>
      </c>
      <c r="G16" s="318">
        <v>35847</v>
      </c>
      <c r="H16" s="319">
        <v>35842</v>
      </c>
      <c r="I16" s="319">
        <f>G16-H16</f>
        <v>5</v>
      </c>
      <c r="J16" s="319">
        <f>$F16*I16</f>
        <v>-5000</v>
      </c>
      <c r="K16" s="320">
        <f>J16/1000000</f>
        <v>-0.005</v>
      </c>
      <c r="L16" s="318">
        <v>16123</v>
      </c>
      <c r="M16" s="319">
        <v>16103</v>
      </c>
      <c r="N16" s="319">
        <f>L16-M16</f>
        <v>20</v>
      </c>
      <c r="O16" s="319">
        <f>$F16*N16</f>
        <v>-20000</v>
      </c>
      <c r="P16" s="320">
        <f>O16/1000000</f>
        <v>-0.02</v>
      </c>
      <c r="Q16" s="429"/>
    </row>
    <row r="17" spans="1:17" ht="13.5" customHeight="1">
      <c r="A17" s="263">
        <v>7</v>
      </c>
      <c r="B17" s="322" t="s">
        <v>16</v>
      </c>
      <c r="C17" s="313">
        <v>4865022</v>
      </c>
      <c r="D17" s="325" t="s">
        <v>12</v>
      </c>
      <c r="E17" s="306" t="s">
        <v>325</v>
      </c>
      <c r="F17" s="313">
        <v>-1000</v>
      </c>
      <c r="G17" s="318">
        <v>10091</v>
      </c>
      <c r="H17" s="319">
        <v>10096</v>
      </c>
      <c r="I17" s="319">
        <f>G17-H17</f>
        <v>-5</v>
      </c>
      <c r="J17" s="319">
        <f>$F17*I17</f>
        <v>5000</v>
      </c>
      <c r="K17" s="320">
        <f>J17/1000000</f>
        <v>0.005</v>
      </c>
      <c r="L17" s="318">
        <v>998093</v>
      </c>
      <c r="M17" s="319">
        <v>998073</v>
      </c>
      <c r="N17" s="319">
        <f>L17-M17</f>
        <v>20</v>
      </c>
      <c r="O17" s="319">
        <f>$F17*N17</f>
        <v>-20000</v>
      </c>
      <c r="P17" s="320">
        <f>O17/1000000</f>
        <v>-0.02</v>
      </c>
      <c r="Q17" s="441"/>
    </row>
    <row r="18" spans="1:17" ht="13.5" customHeight="1">
      <c r="A18" s="263">
        <v>8</v>
      </c>
      <c r="B18" s="322" t="s">
        <v>22</v>
      </c>
      <c r="C18" s="313">
        <v>4864997</v>
      </c>
      <c r="D18" s="325" t="s">
        <v>12</v>
      </c>
      <c r="E18" s="306" t="s">
        <v>325</v>
      </c>
      <c r="F18" s="313">
        <v>-1000</v>
      </c>
      <c r="G18" s="318">
        <v>5533</v>
      </c>
      <c r="H18" s="319">
        <v>5536</v>
      </c>
      <c r="I18" s="319">
        <f>G18-H18</f>
        <v>-3</v>
      </c>
      <c r="J18" s="319">
        <f>$F18*I18</f>
        <v>3000</v>
      </c>
      <c r="K18" s="320">
        <f>J18/1000000</f>
        <v>0.003</v>
      </c>
      <c r="L18" s="318">
        <v>997759</v>
      </c>
      <c r="M18" s="319">
        <v>997886</v>
      </c>
      <c r="N18" s="319">
        <f>L18-M18</f>
        <v>-127</v>
      </c>
      <c r="O18" s="319">
        <f>$F18*N18</f>
        <v>127000</v>
      </c>
      <c r="P18" s="320">
        <f>O18/1000000</f>
        <v>0.127</v>
      </c>
      <c r="Q18" s="440"/>
    </row>
    <row r="19" spans="1:17" ht="13.5" customHeight="1">
      <c r="A19" s="263">
        <v>9</v>
      </c>
      <c r="B19" s="322" t="s">
        <v>23</v>
      </c>
      <c r="C19" s="313">
        <v>5295166</v>
      </c>
      <c r="D19" s="325" t="s">
        <v>12</v>
      </c>
      <c r="E19" s="306" t="s">
        <v>325</v>
      </c>
      <c r="F19" s="313">
        <v>-500</v>
      </c>
      <c r="G19" s="318">
        <v>964951</v>
      </c>
      <c r="H19" s="319">
        <v>965080</v>
      </c>
      <c r="I19" s="319">
        <f>G19-H19</f>
        <v>-129</v>
      </c>
      <c r="J19" s="319">
        <f>$F19*I19</f>
        <v>64500</v>
      </c>
      <c r="K19" s="320">
        <f>J19/1000000</f>
        <v>0.0645</v>
      </c>
      <c r="L19" s="318">
        <v>840362</v>
      </c>
      <c r="M19" s="319">
        <v>840811</v>
      </c>
      <c r="N19" s="319">
        <f>L19-M19</f>
        <v>-449</v>
      </c>
      <c r="O19" s="319">
        <f>$F19*N19</f>
        <v>224500</v>
      </c>
      <c r="P19" s="320">
        <f>O19/1000000</f>
        <v>0.2245</v>
      </c>
      <c r="Q19" s="429"/>
    </row>
    <row r="20" spans="1:17" ht="13.5" customHeight="1">
      <c r="A20" s="263"/>
      <c r="B20" s="322"/>
      <c r="C20" s="313"/>
      <c r="D20" s="325"/>
      <c r="E20" s="306"/>
      <c r="F20" s="313">
        <v>-500</v>
      </c>
      <c r="G20" s="318"/>
      <c r="H20" s="319"/>
      <c r="I20" s="319"/>
      <c r="J20" s="319"/>
      <c r="K20" s="320"/>
      <c r="L20" s="318"/>
      <c r="M20" s="319"/>
      <c r="N20" s="319"/>
      <c r="O20" s="319"/>
      <c r="P20" s="320"/>
      <c r="Q20" s="429"/>
    </row>
    <row r="21" spans="1:17" ht="13.5" customHeight="1">
      <c r="A21" s="263"/>
      <c r="B21" s="323" t="s">
        <v>24</v>
      </c>
      <c r="C21" s="313"/>
      <c r="D21" s="326"/>
      <c r="E21" s="306"/>
      <c r="F21" s="313"/>
      <c r="G21" s="318"/>
      <c r="H21" s="319"/>
      <c r="I21" s="319"/>
      <c r="J21" s="319"/>
      <c r="K21" s="320"/>
      <c r="L21" s="318"/>
      <c r="M21" s="319"/>
      <c r="N21" s="319"/>
      <c r="O21" s="319"/>
      <c r="P21" s="320"/>
      <c r="Q21" s="429"/>
    </row>
    <row r="22" spans="1:17" ht="13.5" customHeight="1">
      <c r="A22" s="263">
        <v>10</v>
      </c>
      <c r="B22" s="322" t="s">
        <v>15</v>
      </c>
      <c r="C22" s="313">
        <v>4864930</v>
      </c>
      <c r="D22" s="325" t="s">
        <v>12</v>
      </c>
      <c r="E22" s="306" t="s">
        <v>325</v>
      </c>
      <c r="F22" s="313">
        <v>-1000</v>
      </c>
      <c r="G22" s="318">
        <v>1713</v>
      </c>
      <c r="H22" s="319">
        <v>1718</v>
      </c>
      <c r="I22" s="319">
        <f aca="true" t="shared" si="0" ref="I22:I27">G22-H22</f>
        <v>-5</v>
      </c>
      <c r="J22" s="319">
        <f aca="true" t="shared" si="1" ref="J22:J27">$F22*I22</f>
        <v>5000</v>
      </c>
      <c r="K22" s="320">
        <f aca="true" t="shared" si="2" ref="K22:K27">J22/1000000</f>
        <v>0.005</v>
      </c>
      <c r="L22" s="318">
        <v>998393</v>
      </c>
      <c r="M22" s="319">
        <v>998336</v>
      </c>
      <c r="N22" s="319">
        <f aca="true" t="shared" si="3" ref="N22:N27">L22-M22</f>
        <v>57</v>
      </c>
      <c r="O22" s="319">
        <f aca="true" t="shared" si="4" ref="O22:O27">$F22*N22</f>
        <v>-57000</v>
      </c>
      <c r="P22" s="320">
        <f aca="true" t="shared" si="5" ref="P22:P27">O22/1000000</f>
        <v>-0.057</v>
      </c>
      <c r="Q22" s="441"/>
    </row>
    <row r="23" spans="1:17" ht="13.5" customHeight="1">
      <c r="A23" s="263">
        <v>11</v>
      </c>
      <c r="B23" s="322" t="s">
        <v>25</v>
      </c>
      <c r="C23" s="313">
        <v>5128411</v>
      </c>
      <c r="D23" s="325" t="s">
        <v>12</v>
      </c>
      <c r="E23" s="306" t="s">
        <v>325</v>
      </c>
      <c r="F23" s="313">
        <v>-1000</v>
      </c>
      <c r="G23" s="318">
        <v>2257</v>
      </c>
      <c r="H23" s="319">
        <v>2321</v>
      </c>
      <c r="I23" s="319">
        <f>G23-H23</f>
        <v>-64</v>
      </c>
      <c r="J23" s="319">
        <f>$F23*I23</f>
        <v>64000</v>
      </c>
      <c r="K23" s="320">
        <f>J23/1000000</f>
        <v>0.064</v>
      </c>
      <c r="L23" s="318">
        <v>999968</v>
      </c>
      <c r="M23" s="319">
        <v>1000011</v>
      </c>
      <c r="N23" s="319">
        <f>L23-M23</f>
        <v>-43</v>
      </c>
      <c r="O23" s="319">
        <f>$F23*N23</f>
        <v>43000</v>
      </c>
      <c r="P23" s="320">
        <f>O23/1000000</f>
        <v>0.043</v>
      </c>
      <c r="Q23" s="441"/>
    </row>
    <row r="24" spans="1:17" ht="13.5" customHeight="1">
      <c r="A24" s="263">
        <v>12</v>
      </c>
      <c r="B24" s="322" t="s">
        <v>22</v>
      </c>
      <c r="C24" s="313">
        <v>4864922</v>
      </c>
      <c r="D24" s="325" t="s">
        <v>12</v>
      </c>
      <c r="E24" s="306" t="s">
        <v>325</v>
      </c>
      <c r="F24" s="313">
        <v>-1000</v>
      </c>
      <c r="G24" s="318">
        <v>34644</v>
      </c>
      <c r="H24" s="319">
        <v>34575</v>
      </c>
      <c r="I24" s="319">
        <f t="shared" si="0"/>
        <v>69</v>
      </c>
      <c r="J24" s="319">
        <f t="shared" si="1"/>
        <v>-69000</v>
      </c>
      <c r="K24" s="320">
        <f t="shared" si="2"/>
        <v>-0.069</v>
      </c>
      <c r="L24" s="318">
        <v>996735</v>
      </c>
      <c r="M24" s="319">
        <v>996829</v>
      </c>
      <c r="N24" s="319">
        <f t="shared" si="3"/>
        <v>-94</v>
      </c>
      <c r="O24" s="319">
        <f t="shared" si="4"/>
        <v>94000</v>
      </c>
      <c r="P24" s="320">
        <f t="shared" si="5"/>
        <v>0.094</v>
      </c>
      <c r="Q24" s="440"/>
    </row>
    <row r="25" spans="1:17" ht="13.5" customHeight="1">
      <c r="A25" s="263">
        <v>13</v>
      </c>
      <c r="B25" s="322" t="s">
        <v>23</v>
      </c>
      <c r="C25" s="313">
        <v>40001535</v>
      </c>
      <c r="D25" s="325" t="s">
        <v>12</v>
      </c>
      <c r="E25" s="306" t="s">
        <v>325</v>
      </c>
      <c r="F25" s="313">
        <v>-1</v>
      </c>
      <c r="G25" s="318">
        <v>12451</v>
      </c>
      <c r="H25" s="264">
        <v>12252</v>
      </c>
      <c r="I25" s="319">
        <f t="shared" si="0"/>
        <v>199</v>
      </c>
      <c r="J25" s="319">
        <f t="shared" si="1"/>
        <v>-199</v>
      </c>
      <c r="K25" s="320">
        <f>J25/1000</f>
        <v>-0.199</v>
      </c>
      <c r="L25" s="318">
        <v>99999939</v>
      </c>
      <c r="M25" s="264">
        <v>99999952</v>
      </c>
      <c r="N25" s="319">
        <f t="shared" si="3"/>
        <v>-13</v>
      </c>
      <c r="O25" s="319">
        <f t="shared" si="4"/>
        <v>13</v>
      </c>
      <c r="P25" s="320">
        <f>O25/1000</f>
        <v>0.013</v>
      </c>
      <c r="Q25" s="440"/>
    </row>
    <row r="26" spans="1:17" ht="13.5" customHeight="1">
      <c r="A26" s="263">
        <v>14</v>
      </c>
      <c r="B26" s="322" t="s">
        <v>450</v>
      </c>
      <c r="C26" s="313">
        <v>4902494</v>
      </c>
      <c r="D26" s="325" t="s">
        <v>12</v>
      </c>
      <c r="E26" s="306" t="s">
        <v>325</v>
      </c>
      <c r="F26" s="313">
        <v>1000</v>
      </c>
      <c r="G26" s="318">
        <v>800486</v>
      </c>
      <c r="H26" s="319">
        <v>803344</v>
      </c>
      <c r="I26" s="319">
        <f t="shared" si="0"/>
        <v>-2858</v>
      </c>
      <c r="J26" s="319">
        <f t="shared" si="1"/>
        <v>-2858000</v>
      </c>
      <c r="K26" s="320">
        <f t="shared" si="2"/>
        <v>-2.858</v>
      </c>
      <c r="L26" s="318">
        <v>999752</v>
      </c>
      <c r="M26" s="319">
        <v>999752</v>
      </c>
      <c r="N26" s="319">
        <f t="shared" si="3"/>
        <v>0</v>
      </c>
      <c r="O26" s="319">
        <f t="shared" si="4"/>
        <v>0</v>
      </c>
      <c r="P26" s="320">
        <f t="shared" si="5"/>
        <v>0</v>
      </c>
      <c r="Q26" s="429"/>
    </row>
    <row r="27" spans="1:17" ht="13.5" customHeight="1">
      <c r="A27" s="263">
        <v>15</v>
      </c>
      <c r="B27" s="322" t="s">
        <v>449</v>
      </c>
      <c r="C27" s="313">
        <v>4902484</v>
      </c>
      <c r="D27" s="325" t="s">
        <v>12</v>
      </c>
      <c r="E27" s="306" t="s">
        <v>325</v>
      </c>
      <c r="F27" s="313">
        <v>1000</v>
      </c>
      <c r="G27" s="263">
        <v>912773</v>
      </c>
      <c r="H27" s="264">
        <v>912773</v>
      </c>
      <c r="I27" s="264">
        <f t="shared" si="0"/>
        <v>0</v>
      </c>
      <c r="J27" s="264">
        <f t="shared" si="1"/>
        <v>0</v>
      </c>
      <c r="K27" s="740">
        <f t="shared" si="2"/>
        <v>0</v>
      </c>
      <c r="L27" s="264">
        <v>999995</v>
      </c>
      <c r="M27" s="264">
        <v>999995</v>
      </c>
      <c r="N27" s="264">
        <f t="shared" si="3"/>
        <v>0</v>
      </c>
      <c r="O27" s="264">
        <f t="shared" si="4"/>
        <v>0</v>
      </c>
      <c r="P27" s="740">
        <f t="shared" si="5"/>
        <v>0</v>
      </c>
      <c r="Q27" s="429"/>
    </row>
    <row r="28" spans="1:17" ht="13.5" customHeight="1">
      <c r="A28" s="263"/>
      <c r="B28" s="323" t="s">
        <v>414</v>
      </c>
      <c r="C28" s="313"/>
      <c r="D28" s="325"/>
      <c r="E28" s="306"/>
      <c r="F28" s="313"/>
      <c r="G28" s="318"/>
      <c r="H28" s="319"/>
      <c r="I28" s="319"/>
      <c r="J28" s="319"/>
      <c r="K28" s="320"/>
      <c r="L28" s="318"/>
      <c r="M28" s="319"/>
      <c r="N28" s="319"/>
      <c r="O28" s="319"/>
      <c r="P28" s="320"/>
      <c r="Q28" s="429"/>
    </row>
    <row r="29" spans="1:17" ht="13.5" customHeight="1">
      <c r="A29" s="263">
        <v>16</v>
      </c>
      <c r="B29" s="322" t="s">
        <v>15</v>
      </c>
      <c r="C29" s="313">
        <v>4864963</v>
      </c>
      <c r="D29" s="325" t="s">
        <v>12</v>
      </c>
      <c r="E29" s="306" t="s">
        <v>325</v>
      </c>
      <c r="F29" s="313">
        <v>-1000</v>
      </c>
      <c r="G29" s="318">
        <v>8830</v>
      </c>
      <c r="H29" s="319">
        <v>8787</v>
      </c>
      <c r="I29" s="319">
        <f>G29-H29</f>
        <v>43</v>
      </c>
      <c r="J29" s="319">
        <f>$F29*I29</f>
        <v>-43000</v>
      </c>
      <c r="K29" s="320">
        <f>J29/1000000</f>
        <v>-0.043</v>
      </c>
      <c r="L29" s="318">
        <v>999963</v>
      </c>
      <c r="M29" s="319">
        <v>999989</v>
      </c>
      <c r="N29" s="319">
        <f>L29-M29</f>
        <v>-26</v>
      </c>
      <c r="O29" s="319">
        <f>$F29*N29</f>
        <v>26000</v>
      </c>
      <c r="P29" s="320">
        <f>O29/1000000</f>
        <v>0.026</v>
      </c>
      <c r="Q29" s="429"/>
    </row>
    <row r="30" spans="1:17" ht="15.75" customHeight="1">
      <c r="A30" s="263">
        <v>17</v>
      </c>
      <c r="B30" s="322" t="s">
        <v>16</v>
      </c>
      <c r="C30" s="313">
        <v>5128462</v>
      </c>
      <c r="D30" s="325" t="s">
        <v>12</v>
      </c>
      <c r="E30" s="306" t="s">
        <v>325</v>
      </c>
      <c r="F30" s="313">
        <v>-500</v>
      </c>
      <c r="G30" s="318">
        <v>52216</v>
      </c>
      <c r="H30" s="319">
        <v>51970</v>
      </c>
      <c r="I30" s="319">
        <f>G30-H30</f>
        <v>246</v>
      </c>
      <c r="J30" s="319">
        <f>$F30*I30</f>
        <v>-123000</v>
      </c>
      <c r="K30" s="320">
        <f>J30/1000000</f>
        <v>-0.123</v>
      </c>
      <c r="L30" s="318">
        <v>157</v>
      </c>
      <c r="M30" s="319">
        <v>171</v>
      </c>
      <c r="N30" s="319">
        <f>L30-M30</f>
        <v>-14</v>
      </c>
      <c r="O30" s="319">
        <f>$F30*N30</f>
        <v>7000</v>
      </c>
      <c r="P30" s="320">
        <f>O30/1000000</f>
        <v>0.007</v>
      </c>
      <c r="Q30" s="429"/>
    </row>
    <row r="31" spans="1:17" ht="15.75" customHeight="1">
      <c r="A31" s="263">
        <v>18</v>
      </c>
      <c r="B31" s="322" t="s">
        <v>17</v>
      </c>
      <c r="C31" s="313">
        <v>4865052</v>
      </c>
      <c r="D31" s="325" t="s">
        <v>12</v>
      </c>
      <c r="E31" s="306" t="s">
        <v>325</v>
      </c>
      <c r="F31" s="313">
        <v>-1000</v>
      </c>
      <c r="G31" s="318">
        <v>47646</v>
      </c>
      <c r="H31" s="319">
        <v>47581</v>
      </c>
      <c r="I31" s="319">
        <f>G31-H31</f>
        <v>65</v>
      </c>
      <c r="J31" s="319">
        <f>$F31*I31</f>
        <v>-65000</v>
      </c>
      <c r="K31" s="320">
        <f>J31/1000000</f>
        <v>-0.065</v>
      </c>
      <c r="L31" s="318">
        <v>999914</v>
      </c>
      <c r="M31" s="319">
        <v>1000018</v>
      </c>
      <c r="N31" s="319">
        <f>L31-M31</f>
        <v>-104</v>
      </c>
      <c r="O31" s="319">
        <f>$F31*N31</f>
        <v>104000</v>
      </c>
      <c r="P31" s="320">
        <f>O31/1000000</f>
        <v>0.104</v>
      </c>
      <c r="Q31" s="429"/>
    </row>
    <row r="32" spans="1:17" ht="15.75" customHeight="1">
      <c r="A32" s="263"/>
      <c r="B32" s="323" t="s">
        <v>26</v>
      </c>
      <c r="C32" s="313"/>
      <c r="D32" s="326"/>
      <c r="E32" s="306"/>
      <c r="F32" s="313"/>
      <c r="G32" s="318"/>
      <c r="H32" s="319"/>
      <c r="I32" s="319"/>
      <c r="J32" s="319"/>
      <c r="K32" s="320"/>
      <c r="L32" s="318"/>
      <c r="M32" s="319"/>
      <c r="N32" s="319"/>
      <c r="O32" s="319"/>
      <c r="P32" s="320"/>
      <c r="Q32" s="429"/>
    </row>
    <row r="33" spans="1:17" ht="15.75" customHeight="1">
      <c r="A33" s="263">
        <v>19</v>
      </c>
      <c r="B33" s="322" t="s">
        <v>409</v>
      </c>
      <c r="C33" s="313">
        <v>4864836</v>
      </c>
      <c r="D33" s="325" t="s">
        <v>12</v>
      </c>
      <c r="E33" s="306" t="s">
        <v>325</v>
      </c>
      <c r="F33" s="313">
        <v>1000</v>
      </c>
      <c r="G33" s="318">
        <v>999930</v>
      </c>
      <c r="H33" s="319">
        <v>999930</v>
      </c>
      <c r="I33" s="319">
        <f>G33-H33</f>
        <v>0</v>
      </c>
      <c r="J33" s="319">
        <f>$F33*I33</f>
        <v>0</v>
      </c>
      <c r="K33" s="320">
        <f>J33/1000000</f>
        <v>0</v>
      </c>
      <c r="L33" s="318">
        <v>990352</v>
      </c>
      <c r="M33" s="319">
        <v>991102</v>
      </c>
      <c r="N33" s="319">
        <f aca="true" t="shared" si="6" ref="N33:N40">L33-M33</f>
        <v>-750</v>
      </c>
      <c r="O33" s="319">
        <f aca="true" t="shared" si="7" ref="O33:O40">$F33*N33</f>
        <v>-750000</v>
      </c>
      <c r="P33" s="320">
        <f aca="true" t="shared" si="8" ref="P33:P40">O33/1000000</f>
        <v>-0.75</v>
      </c>
      <c r="Q33" s="457"/>
    </row>
    <row r="34" spans="1:17" ht="15.75" customHeight="1">
      <c r="A34" s="263">
        <v>20</v>
      </c>
      <c r="B34" s="322" t="s">
        <v>27</v>
      </c>
      <c r="C34" s="313">
        <v>4864887</v>
      </c>
      <c r="D34" s="325" t="s">
        <v>12</v>
      </c>
      <c r="E34" s="306" t="s">
        <v>325</v>
      </c>
      <c r="F34" s="313">
        <v>1000</v>
      </c>
      <c r="G34" s="318">
        <v>452</v>
      </c>
      <c r="H34" s="319">
        <v>452</v>
      </c>
      <c r="I34" s="319">
        <f>G34-H34</f>
        <v>0</v>
      </c>
      <c r="J34" s="319">
        <f>$F34*I34</f>
        <v>0</v>
      </c>
      <c r="K34" s="320">
        <f>J34/1000000</f>
        <v>0</v>
      </c>
      <c r="L34" s="318">
        <v>20612</v>
      </c>
      <c r="M34" s="319">
        <v>21290</v>
      </c>
      <c r="N34" s="319">
        <f t="shared" si="6"/>
        <v>-678</v>
      </c>
      <c r="O34" s="319">
        <f t="shared" si="7"/>
        <v>-678000</v>
      </c>
      <c r="P34" s="320">
        <f t="shared" si="8"/>
        <v>-0.678</v>
      </c>
      <c r="Q34" s="429"/>
    </row>
    <row r="35" spans="1:17" ht="15.75" customHeight="1">
      <c r="A35" s="263">
        <v>21</v>
      </c>
      <c r="B35" s="322" t="s">
        <v>28</v>
      </c>
      <c r="C35" s="313">
        <v>4864880</v>
      </c>
      <c r="D35" s="325" t="s">
        <v>12</v>
      </c>
      <c r="E35" s="306" t="s">
        <v>325</v>
      </c>
      <c r="F35" s="313">
        <v>500</v>
      </c>
      <c r="G35" s="318">
        <v>1357</v>
      </c>
      <c r="H35" s="319">
        <v>1357</v>
      </c>
      <c r="I35" s="319">
        <f>G35-H35</f>
        <v>0</v>
      </c>
      <c r="J35" s="319">
        <f>$F35*I35</f>
        <v>0</v>
      </c>
      <c r="K35" s="320">
        <f>J35/1000000</f>
        <v>0</v>
      </c>
      <c r="L35" s="318">
        <v>13300</v>
      </c>
      <c r="M35" s="319">
        <v>12850</v>
      </c>
      <c r="N35" s="319">
        <f t="shared" si="6"/>
        <v>450</v>
      </c>
      <c r="O35" s="319">
        <f t="shared" si="7"/>
        <v>225000</v>
      </c>
      <c r="P35" s="320">
        <f t="shared" si="8"/>
        <v>0.225</v>
      </c>
      <c r="Q35" s="429"/>
    </row>
    <row r="36" spans="1:17" ht="15.75" customHeight="1">
      <c r="A36" s="263">
        <v>22</v>
      </c>
      <c r="B36" s="322" t="s">
        <v>29</v>
      </c>
      <c r="C36" s="313">
        <v>5295128</v>
      </c>
      <c r="D36" s="325" t="s">
        <v>12</v>
      </c>
      <c r="E36" s="306" t="s">
        <v>325</v>
      </c>
      <c r="F36" s="313">
        <v>50</v>
      </c>
      <c r="G36" s="318">
        <v>2612</v>
      </c>
      <c r="H36" s="319">
        <v>2565</v>
      </c>
      <c r="I36" s="319">
        <f>G36-H36</f>
        <v>47</v>
      </c>
      <c r="J36" s="319">
        <f>$F36*I36</f>
        <v>2350</v>
      </c>
      <c r="K36" s="320">
        <f>J36/1000000</f>
        <v>0.00235</v>
      </c>
      <c r="L36" s="318">
        <v>175795</v>
      </c>
      <c r="M36" s="319">
        <v>175223</v>
      </c>
      <c r="N36" s="319">
        <f t="shared" si="6"/>
        <v>572</v>
      </c>
      <c r="O36" s="319">
        <f t="shared" si="7"/>
        <v>28600</v>
      </c>
      <c r="P36" s="320">
        <f t="shared" si="8"/>
        <v>0.0286</v>
      </c>
      <c r="Q36" s="429"/>
    </row>
    <row r="37" spans="1:17" ht="15" customHeight="1">
      <c r="A37" s="263"/>
      <c r="B37" s="322"/>
      <c r="C37" s="313"/>
      <c r="D37" s="325"/>
      <c r="E37" s="306"/>
      <c r="F37" s="313">
        <v>50</v>
      </c>
      <c r="G37" s="318"/>
      <c r="H37" s="319"/>
      <c r="I37" s="319"/>
      <c r="J37" s="319"/>
      <c r="K37" s="320"/>
      <c r="L37" s="318">
        <v>172652</v>
      </c>
      <c r="M37" s="319">
        <v>172023</v>
      </c>
      <c r="N37" s="319">
        <f t="shared" si="6"/>
        <v>629</v>
      </c>
      <c r="O37" s="319">
        <f>$F37*N37</f>
        <v>31450</v>
      </c>
      <c r="P37" s="320">
        <f>O37/1000000</f>
        <v>0.03145</v>
      </c>
      <c r="Q37" s="429"/>
    </row>
    <row r="38" spans="1:17" ht="15" customHeight="1">
      <c r="A38" s="263"/>
      <c r="B38" s="322"/>
      <c r="C38" s="313"/>
      <c r="D38" s="325"/>
      <c r="E38" s="306"/>
      <c r="F38" s="313">
        <v>50</v>
      </c>
      <c r="G38" s="318"/>
      <c r="H38" s="319"/>
      <c r="I38" s="319"/>
      <c r="J38" s="319"/>
      <c r="K38" s="320"/>
      <c r="L38" s="318">
        <v>128309</v>
      </c>
      <c r="M38" s="319">
        <v>126700</v>
      </c>
      <c r="N38" s="319">
        <f t="shared" si="6"/>
        <v>1609</v>
      </c>
      <c r="O38" s="319">
        <f>$F38*N38</f>
        <v>80450</v>
      </c>
      <c r="P38" s="320">
        <f>O38/1000000</f>
        <v>0.08045</v>
      </c>
      <c r="Q38" s="429"/>
    </row>
    <row r="39" spans="1:17" ht="15" customHeight="1">
      <c r="A39" s="263"/>
      <c r="B39" s="322"/>
      <c r="C39" s="313"/>
      <c r="D39" s="325"/>
      <c r="E39" s="306"/>
      <c r="F39" s="313">
        <v>50</v>
      </c>
      <c r="G39" s="318"/>
      <c r="H39" s="319"/>
      <c r="I39" s="319"/>
      <c r="J39" s="319"/>
      <c r="K39" s="320"/>
      <c r="L39" s="318">
        <v>110039</v>
      </c>
      <c r="M39" s="319">
        <v>110039</v>
      </c>
      <c r="N39" s="319">
        <f t="shared" si="6"/>
        <v>0</v>
      </c>
      <c r="O39" s="319">
        <f>$F39*N39</f>
        <v>0</v>
      </c>
      <c r="P39" s="320">
        <f>O39/1000000</f>
        <v>0</v>
      </c>
      <c r="Q39" s="429"/>
    </row>
    <row r="40" spans="1:17" ht="15.75" customHeight="1">
      <c r="A40" s="263">
        <v>23</v>
      </c>
      <c r="B40" s="322" t="s">
        <v>30</v>
      </c>
      <c r="C40" s="313">
        <v>4864876</v>
      </c>
      <c r="D40" s="325" t="s">
        <v>12</v>
      </c>
      <c r="E40" s="306" t="s">
        <v>325</v>
      </c>
      <c r="F40" s="313">
        <v>1000</v>
      </c>
      <c r="G40" s="318">
        <v>995282</v>
      </c>
      <c r="H40" s="319">
        <v>995282</v>
      </c>
      <c r="I40" s="319">
        <f>G40-H40</f>
        <v>0</v>
      </c>
      <c r="J40" s="319">
        <f>$F40*I40</f>
        <v>0</v>
      </c>
      <c r="K40" s="320">
        <f>J40/1000000</f>
        <v>0</v>
      </c>
      <c r="L40" s="318">
        <v>983038</v>
      </c>
      <c r="M40" s="319">
        <v>983365</v>
      </c>
      <c r="N40" s="319">
        <f t="shared" si="6"/>
        <v>-327</v>
      </c>
      <c r="O40" s="319">
        <f t="shared" si="7"/>
        <v>-327000</v>
      </c>
      <c r="P40" s="320">
        <f t="shared" si="8"/>
        <v>-0.327</v>
      </c>
      <c r="Q40" s="455" t="s">
        <v>474</v>
      </c>
    </row>
    <row r="41" spans="1:17" ht="15.75" customHeight="1">
      <c r="A41" s="263"/>
      <c r="B41" s="322"/>
      <c r="C41" s="313">
        <v>4864865</v>
      </c>
      <c r="D41" s="325" t="s">
        <v>12</v>
      </c>
      <c r="E41" s="306" t="s">
        <v>325</v>
      </c>
      <c r="F41" s="313">
        <v>1000</v>
      </c>
      <c r="G41" s="318">
        <v>0</v>
      </c>
      <c r="H41" s="319">
        <v>0</v>
      </c>
      <c r="I41" s="319">
        <f>G41-H41</f>
        <v>0</v>
      </c>
      <c r="J41" s="319">
        <f>$F41*I41</f>
        <v>0</v>
      </c>
      <c r="K41" s="320">
        <f>J41/1000000</f>
        <v>0</v>
      </c>
      <c r="L41" s="318">
        <v>998848</v>
      </c>
      <c r="M41" s="319">
        <v>1000000</v>
      </c>
      <c r="N41" s="319">
        <f>L41-M41</f>
        <v>-1152</v>
      </c>
      <c r="O41" s="319">
        <f>$F41*N41</f>
        <v>-1152000</v>
      </c>
      <c r="P41" s="320">
        <f>O41/1000000</f>
        <v>-1.152</v>
      </c>
      <c r="Q41" s="441" t="s">
        <v>473</v>
      </c>
    </row>
    <row r="42" spans="1:17" ht="15.75" customHeight="1">
      <c r="A42" s="263">
        <v>24</v>
      </c>
      <c r="B42" s="322" t="s">
        <v>351</v>
      </c>
      <c r="C42" s="313">
        <v>4864873</v>
      </c>
      <c r="D42" s="325" t="s">
        <v>12</v>
      </c>
      <c r="E42" s="306" t="s">
        <v>325</v>
      </c>
      <c r="F42" s="313">
        <v>1000</v>
      </c>
      <c r="G42" s="318">
        <v>999590</v>
      </c>
      <c r="H42" s="319">
        <v>999590</v>
      </c>
      <c r="I42" s="319">
        <f>G42-H42</f>
        <v>0</v>
      </c>
      <c r="J42" s="319">
        <f>$F42*I42</f>
        <v>0</v>
      </c>
      <c r="K42" s="320">
        <f>J42/1000000</f>
        <v>0</v>
      </c>
      <c r="L42" s="318">
        <v>998791</v>
      </c>
      <c r="M42" s="319">
        <v>999187</v>
      </c>
      <c r="N42" s="319">
        <f>L42-M42</f>
        <v>-396</v>
      </c>
      <c r="O42" s="319">
        <f>$F42*N42</f>
        <v>-396000</v>
      </c>
      <c r="P42" s="320">
        <f>O42/1000000</f>
        <v>-0.396</v>
      </c>
      <c r="Q42" s="440"/>
    </row>
    <row r="43" spans="1:17" ht="15.75" customHeight="1">
      <c r="A43" s="263">
        <v>25</v>
      </c>
      <c r="B43" s="322" t="s">
        <v>391</v>
      </c>
      <c r="C43" s="313">
        <v>5295124</v>
      </c>
      <c r="D43" s="325" t="s">
        <v>12</v>
      </c>
      <c r="E43" s="306" t="s">
        <v>325</v>
      </c>
      <c r="F43" s="313">
        <v>100</v>
      </c>
      <c r="G43" s="318">
        <v>55086</v>
      </c>
      <c r="H43" s="319">
        <v>54855</v>
      </c>
      <c r="I43" s="319">
        <f>G43-H43</f>
        <v>231</v>
      </c>
      <c r="J43" s="319">
        <f>$F43*I43</f>
        <v>23100</v>
      </c>
      <c r="K43" s="320">
        <f>J43/1000000</f>
        <v>0.0231</v>
      </c>
      <c r="L43" s="318">
        <v>192078</v>
      </c>
      <c r="M43" s="319">
        <v>191645</v>
      </c>
      <c r="N43" s="319">
        <f>L43-M43</f>
        <v>433</v>
      </c>
      <c r="O43" s="319">
        <f>$F43*N43</f>
        <v>43300</v>
      </c>
      <c r="P43" s="320">
        <f>O43/1000000</f>
        <v>0.0433</v>
      </c>
      <c r="Q43" s="440"/>
    </row>
    <row r="44" spans="1:17" ht="15.75" customHeight="1">
      <c r="A44" s="263"/>
      <c r="B44" s="324" t="s">
        <v>31</v>
      </c>
      <c r="C44" s="313"/>
      <c r="D44" s="325"/>
      <c r="E44" s="306"/>
      <c r="F44" s="313"/>
      <c r="G44" s="318"/>
      <c r="H44" s="319"/>
      <c r="I44" s="319"/>
      <c r="J44" s="319"/>
      <c r="K44" s="320"/>
      <c r="L44" s="318"/>
      <c r="M44" s="319"/>
      <c r="N44" s="319"/>
      <c r="O44" s="319"/>
      <c r="P44" s="320"/>
      <c r="Q44" s="429"/>
    </row>
    <row r="45" spans="1:17" ht="13.5" customHeight="1">
      <c r="A45" s="263">
        <v>26</v>
      </c>
      <c r="B45" s="322" t="s">
        <v>348</v>
      </c>
      <c r="C45" s="313">
        <v>5128473</v>
      </c>
      <c r="D45" s="325" t="s">
        <v>12</v>
      </c>
      <c r="E45" s="306" t="s">
        <v>325</v>
      </c>
      <c r="F45" s="313">
        <v>1000</v>
      </c>
      <c r="G45" s="318">
        <v>998340</v>
      </c>
      <c r="H45" s="319">
        <v>998351</v>
      </c>
      <c r="I45" s="319">
        <f>G45-H45</f>
        <v>-11</v>
      </c>
      <c r="J45" s="319">
        <f>$F45*I45</f>
        <v>-11000</v>
      </c>
      <c r="K45" s="320">
        <f>J45/1000000</f>
        <v>-0.011</v>
      </c>
      <c r="L45" s="318">
        <v>999736</v>
      </c>
      <c r="M45" s="319">
        <v>999918</v>
      </c>
      <c r="N45" s="319">
        <f>L45-M45</f>
        <v>-182</v>
      </c>
      <c r="O45" s="319">
        <f>$F45*N45</f>
        <v>-182000</v>
      </c>
      <c r="P45" s="320">
        <f>O45/1000000</f>
        <v>-0.182</v>
      </c>
      <c r="Q45" s="440"/>
    </row>
    <row r="46" spans="1:17" ht="13.5" customHeight="1">
      <c r="A46" s="263">
        <v>27</v>
      </c>
      <c r="B46" s="322" t="s">
        <v>349</v>
      </c>
      <c r="C46" s="313">
        <v>4902482</v>
      </c>
      <c r="D46" s="325" t="s">
        <v>12</v>
      </c>
      <c r="E46" s="306" t="s">
        <v>325</v>
      </c>
      <c r="F46" s="313">
        <v>500</v>
      </c>
      <c r="G46" s="318">
        <v>965008</v>
      </c>
      <c r="H46" s="319">
        <v>965192</v>
      </c>
      <c r="I46" s="319">
        <f>G46-H46</f>
        <v>-184</v>
      </c>
      <c r="J46" s="319">
        <f>$F46*I46</f>
        <v>-92000</v>
      </c>
      <c r="K46" s="320">
        <f>J46/1000000</f>
        <v>-0.092</v>
      </c>
      <c r="L46" s="318">
        <v>999933</v>
      </c>
      <c r="M46" s="319">
        <v>999990</v>
      </c>
      <c r="N46" s="319">
        <f>L46-M46</f>
        <v>-57</v>
      </c>
      <c r="O46" s="319">
        <f>$F46*N46</f>
        <v>-28500</v>
      </c>
      <c r="P46" s="320">
        <f>O46/1000000</f>
        <v>-0.0285</v>
      </c>
      <c r="Q46" s="440"/>
    </row>
    <row r="47" spans="1:17" ht="13.5" customHeight="1">
      <c r="A47" s="263">
        <v>28</v>
      </c>
      <c r="B47" s="322" t="s">
        <v>32</v>
      </c>
      <c r="C47" s="313">
        <v>4864791</v>
      </c>
      <c r="D47" s="325" t="s">
        <v>12</v>
      </c>
      <c r="E47" s="306" t="s">
        <v>325</v>
      </c>
      <c r="F47" s="313">
        <v>266.67</v>
      </c>
      <c r="G47" s="318">
        <v>996599</v>
      </c>
      <c r="H47" s="319">
        <v>997090</v>
      </c>
      <c r="I47" s="264">
        <f>G47-H47</f>
        <v>-491</v>
      </c>
      <c r="J47" s="264">
        <f>$F47*I47</f>
        <v>-130934.97</v>
      </c>
      <c r="K47" s="740">
        <f>J47/1000000</f>
        <v>-0.13093497</v>
      </c>
      <c r="L47" s="318">
        <v>999883</v>
      </c>
      <c r="M47" s="319">
        <v>999883</v>
      </c>
      <c r="N47" s="264">
        <f>L47-M47</f>
        <v>0</v>
      </c>
      <c r="O47" s="264">
        <f>$F47*N47</f>
        <v>0</v>
      </c>
      <c r="P47" s="740">
        <f>O47/1000000</f>
        <v>0</v>
      </c>
      <c r="Q47" s="457"/>
    </row>
    <row r="48" spans="1:17" ht="13.5" customHeight="1">
      <c r="A48" s="263">
        <v>29</v>
      </c>
      <c r="B48" s="322" t="s">
        <v>33</v>
      </c>
      <c r="C48" s="313">
        <v>4864867</v>
      </c>
      <c r="D48" s="325" t="s">
        <v>12</v>
      </c>
      <c r="E48" s="306" t="s">
        <v>325</v>
      </c>
      <c r="F48" s="313">
        <v>500</v>
      </c>
      <c r="G48" s="318">
        <v>1813</v>
      </c>
      <c r="H48" s="319">
        <v>1796</v>
      </c>
      <c r="I48" s="319">
        <f>G48-H48</f>
        <v>17</v>
      </c>
      <c r="J48" s="319">
        <f>$F48*I48</f>
        <v>8500</v>
      </c>
      <c r="K48" s="320">
        <f>J48/1000000</f>
        <v>0.0085</v>
      </c>
      <c r="L48" s="318">
        <v>188</v>
      </c>
      <c r="M48" s="319">
        <v>198</v>
      </c>
      <c r="N48" s="319">
        <f>L48-M48</f>
        <v>-10</v>
      </c>
      <c r="O48" s="319">
        <f>$F48*N48</f>
        <v>-5000</v>
      </c>
      <c r="P48" s="320">
        <f>O48/1000000</f>
        <v>-0.005</v>
      </c>
      <c r="Q48" s="429"/>
    </row>
    <row r="49" spans="1:17" ht="14.25" customHeight="1">
      <c r="A49" s="263"/>
      <c r="B49" s="323" t="s">
        <v>34</v>
      </c>
      <c r="C49" s="313"/>
      <c r="D49" s="326"/>
      <c r="E49" s="306"/>
      <c r="F49" s="313"/>
      <c r="G49" s="318"/>
      <c r="H49" s="319"/>
      <c r="I49" s="319"/>
      <c r="J49" s="319"/>
      <c r="K49" s="320"/>
      <c r="L49" s="318"/>
      <c r="M49" s="319"/>
      <c r="N49" s="319"/>
      <c r="O49" s="319"/>
      <c r="P49" s="320"/>
      <c r="Q49" s="429"/>
    </row>
    <row r="50" spans="1:17" ht="14.25" customHeight="1">
      <c r="A50" s="263">
        <v>30</v>
      </c>
      <c r="B50" s="322" t="s">
        <v>35</v>
      </c>
      <c r="C50" s="313">
        <v>4865041</v>
      </c>
      <c r="D50" s="325" t="s">
        <v>12</v>
      </c>
      <c r="E50" s="306" t="s">
        <v>325</v>
      </c>
      <c r="F50" s="313">
        <v>-1000</v>
      </c>
      <c r="G50" s="318">
        <v>38646</v>
      </c>
      <c r="H50" s="319">
        <v>37832</v>
      </c>
      <c r="I50" s="319">
        <f>G50-H50</f>
        <v>814</v>
      </c>
      <c r="J50" s="319">
        <f>$F50*I50</f>
        <v>-814000</v>
      </c>
      <c r="K50" s="320">
        <f>J50/1000000</f>
        <v>-0.814</v>
      </c>
      <c r="L50" s="318">
        <v>996634</v>
      </c>
      <c r="M50" s="319">
        <v>996630</v>
      </c>
      <c r="N50" s="319">
        <f>L50-M50</f>
        <v>4</v>
      </c>
      <c r="O50" s="319">
        <f>$F50*N50</f>
        <v>-4000</v>
      </c>
      <c r="P50" s="320">
        <f>O50/1000000</f>
        <v>-0.004</v>
      </c>
      <c r="Q50" s="429"/>
    </row>
    <row r="51" spans="1:17" ht="14.25" customHeight="1">
      <c r="A51" s="263">
        <v>31</v>
      </c>
      <c r="B51" s="322" t="s">
        <v>16</v>
      </c>
      <c r="C51" s="313">
        <v>5295182</v>
      </c>
      <c r="D51" s="325" t="s">
        <v>12</v>
      </c>
      <c r="E51" s="306" t="s">
        <v>325</v>
      </c>
      <c r="F51" s="313">
        <v>-500</v>
      </c>
      <c r="G51" s="318">
        <v>195979</v>
      </c>
      <c r="H51" s="319">
        <v>194253</v>
      </c>
      <c r="I51" s="319">
        <f>G51-H51</f>
        <v>1726</v>
      </c>
      <c r="J51" s="319">
        <f>$F51*I51</f>
        <v>-863000</v>
      </c>
      <c r="K51" s="320">
        <f>J51/1000000</f>
        <v>-0.863</v>
      </c>
      <c r="L51" s="318">
        <v>17429</v>
      </c>
      <c r="M51" s="319">
        <v>17429</v>
      </c>
      <c r="N51" s="319">
        <f>L51-M51</f>
        <v>0</v>
      </c>
      <c r="O51" s="319">
        <f>$F51*N51</f>
        <v>0</v>
      </c>
      <c r="P51" s="320">
        <f>O51/1000000</f>
        <v>0</v>
      </c>
      <c r="Q51" s="426"/>
    </row>
    <row r="52" spans="1:17" ht="14.25" customHeight="1">
      <c r="A52" s="264"/>
      <c r="B52" s="322"/>
      <c r="C52" s="313"/>
      <c r="D52" s="325"/>
      <c r="E52" s="306"/>
      <c r="F52" s="313">
        <v>-500</v>
      </c>
      <c r="G52" s="318">
        <v>193684</v>
      </c>
      <c r="H52" s="319">
        <v>192366</v>
      </c>
      <c r="I52" s="319">
        <f>G52-H52</f>
        <v>1318</v>
      </c>
      <c r="J52" s="319">
        <f>$F52*I52</f>
        <v>-659000</v>
      </c>
      <c r="K52" s="320">
        <f>J52/1000000</f>
        <v>-0.659</v>
      </c>
      <c r="L52" s="318">
        <v>15352</v>
      </c>
      <c r="M52" s="319">
        <v>15330</v>
      </c>
      <c r="N52" s="319">
        <f>L52-M52</f>
        <v>22</v>
      </c>
      <c r="O52" s="319">
        <f>$F52*N52</f>
        <v>-11000</v>
      </c>
      <c r="P52" s="320">
        <f>O52/1000000</f>
        <v>-0.011</v>
      </c>
      <c r="Q52" s="426"/>
    </row>
    <row r="53" spans="1:17" ht="14.25" customHeight="1">
      <c r="A53" s="264">
        <v>32</v>
      </c>
      <c r="B53" s="322" t="s">
        <v>17</v>
      </c>
      <c r="C53" s="313">
        <v>4864788</v>
      </c>
      <c r="D53" s="325" t="s">
        <v>12</v>
      </c>
      <c r="E53" s="306" t="s">
        <v>325</v>
      </c>
      <c r="F53" s="313">
        <v>-2000</v>
      </c>
      <c r="G53" s="318">
        <v>3229</v>
      </c>
      <c r="H53" s="319">
        <v>3481</v>
      </c>
      <c r="I53" s="319">
        <f>G53-H53</f>
        <v>-252</v>
      </c>
      <c r="J53" s="319">
        <f>$F53*I53</f>
        <v>504000</v>
      </c>
      <c r="K53" s="320">
        <f>J53/1000000</f>
        <v>0.504</v>
      </c>
      <c r="L53" s="318">
        <v>999679</v>
      </c>
      <c r="M53" s="319">
        <v>999706</v>
      </c>
      <c r="N53" s="319">
        <f>L53-M53</f>
        <v>-27</v>
      </c>
      <c r="O53" s="319">
        <f>$F53*N53</f>
        <v>54000</v>
      </c>
      <c r="P53" s="320">
        <f>O53/1000000</f>
        <v>0.054</v>
      </c>
      <c r="Q53" s="426"/>
    </row>
    <row r="54" spans="2:17" ht="14.25" customHeight="1">
      <c r="B54" s="323" t="s">
        <v>36</v>
      </c>
      <c r="C54" s="313"/>
      <c r="D54" s="326"/>
      <c r="E54" s="306"/>
      <c r="F54" s="313"/>
      <c r="G54" s="318"/>
      <c r="H54" s="319"/>
      <c r="I54" s="319"/>
      <c r="J54" s="319"/>
      <c r="K54" s="320"/>
      <c r="L54" s="318"/>
      <c r="M54" s="319"/>
      <c r="N54" s="319"/>
      <c r="O54" s="319"/>
      <c r="P54" s="320"/>
      <c r="Q54" s="429"/>
    </row>
    <row r="55" spans="1:17" ht="14.25" customHeight="1">
      <c r="A55" s="263">
        <v>33</v>
      </c>
      <c r="B55" s="322" t="s">
        <v>37</v>
      </c>
      <c r="C55" s="313">
        <v>4864911</v>
      </c>
      <c r="D55" s="325" t="s">
        <v>12</v>
      </c>
      <c r="E55" s="306" t="s">
        <v>325</v>
      </c>
      <c r="F55" s="313">
        <v>-1000</v>
      </c>
      <c r="G55" s="318">
        <v>37189</v>
      </c>
      <c r="H55" s="319">
        <v>36773</v>
      </c>
      <c r="I55" s="319">
        <f>G55-H55</f>
        <v>416</v>
      </c>
      <c r="J55" s="319">
        <f>$F55*I55</f>
        <v>-416000</v>
      </c>
      <c r="K55" s="320">
        <f>J55/1000000</f>
        <v>-0.416</v>
      </c>
      <c r="L55" s="318">
        <v>999624</v>
      </c>
      <c r="M55" s="319">
        <v>999952</v>
      </c>
      <c r="N55" s="319">
        <f>L55-M55</f>
        <v>-328</v>
      </c>
      <c r="O55" s="319">
        <f>$F55*N55</f>
        <v>328000</v>
      </c>
      <c r="P55" s="320">
        <f>O55/1000000</f>
        <v>0.328</v>
      </c>
      <c r="Q55" s="429"/>
    </row>
    <row r="56" spans="1:17" ht="14.25" customHeight="1">
      <c r="A56" s="263"/>
      <c r="B56" s="323" t="s">
        <v>359</v>
      </c>
      <c r="C56" s="313"/>
      <c r="D56" s="325"/>
      <c r="E56" s="306"/>
      <c r="F56" s="313"/>
      <c r="G56" s="318"/>
      <c r="H56" s="319"/>
      <c r="I56" s="319"/>
      <c r="J56" s="319"/>
      <c r="K56" s="320"/>
      <c r="L56" s="318"/>
      <c r="M56" s="319"/>
      <c r="N56" s="319"/>
      <c r="O56" s="319"/>
      <c r="P56" s="320"/>
      <c r="Q56" s="429"/>
    </row>
    <row r="57" spans="1:17" ht="14.25" customHeight="1">
      <c r="A57" s="263">
        <v>34</v>
      </c>
      <c r="B57" s="322" t="s">
        <v>408</v>
      </c>
      <c r="C57" s="313">
        <v>4864973</v>
      </c>
      <c r="D57" s="325" t="s">
        <v>12</v>
      </c>
      <c r="E57" s="306" t="s">
        <v>325</v>
      </c>
      <c r="F57" s="313">
        <v>-2000</v>
      </c>
      <c r="G57" s="318">
        <v>87829</v>
      </c>
      <c r="H57" s="319">
        <v>86278</v>
      </c>
      <c r="I57" s="319">
        <f>G57-H57</f>
        <v>1551</v>
      </c>
      <c r="J57" s="319">
        <f>$F57*I57</f>
        <v>-3102000</v>
      </c>
      <c r="K57" s="320">
        <f>J57/1000000</f>
        <v>-3.102</v>
      </c>
      <c r="L57" s="318">
        <v>282</v>
      </c>
      <c r="M57" s="319">
        <v>280</v>
      </c>
      <c r="N57" s="319">
        <f>L57-M57</f>
        <v>2</v>
      </c>
      <c r="O57" s="319">
        <f>$F57*N57</f>
        <v>-4000</v>
      </c>
      <c r="P57" s="320">
        <f>O57/1000000</f>
        <v>-0.004</v>
      </c>
      <c r="Q57" s="429"/>
    </row>
    <row r="58" spans="1:17" ht="14.25" customHeight="1">
      <c r="A58" s="263">
        <v>35</v>
      </c>
      <c r="B58" s="322" t="s">
        <v>366</v>
      </c>
      <c r="C58" s="313">
        <v>4864992</v>
      </c>
      <c r="D58" s="325" t="s">
        <v>12</v>
      </c>
      <c r="E58" s="306" t="s">
        <v>325</v>
      </c>
      <c r="F58" s="313">
        <v>-1000</v>
      </c>
      <c r="G58" s="318">
        <v>90817</v>
      </c>
      <c r="H58" s="319">
        <v>89711</v>
      </c>
      <c r="I58" s="319">
        <f>G58-H58</f>
        <v>1106</v>
      </c>
      <c r="J58" s="319">
        <f>$F58*I58</f>
        <v>-1106000</v>
      </c>
      <c r="K58" s="320">
        <f>J58/1000000</f>
        <v>-1.106</v>
      </c>
      <c r="L58" s="318">
        <v>998488</v>
      </c>
      <c r="M58" s="319">
        <v>998486</v>
      </c>
      <c r="N58" s="319">
        <f>L58-M58</f>
        <v>2</v>
      </c>
      <c r="O58" s="319">
        <f>$F58*N58</f>
        <v>-2000</v>
      </c>
      <c r="P58" s="320">
        <f>O58/1000000</f>
        <v>-0.002</v>
      </c>
      <c r="Q58" s="720"/>
    </row>
    <row r="59" spans="1:17" ht="14.25" customHeight="1">
      <c r="A59" s="263">
        <v>36</v>
      </c>
      <c r="B59" s="322" t="s">
        <v>360</v>
      </c>
      <c r="C59" s="313">
        <v>4864919</v>
      </c>
      <c r="D59" s="325" t="s">
        <v>12</v>
      </c>
      <c r="E59" s="306" t="s">
        <v>325</v>
      </c>
      <c r="F59" s="313">
        <v>-1000</v>
      </c>
      <c r="G59" s="318">
        <v>6194</v>
      </c>
      <c r="H59" s="319">
        <v>4178</v>
      </c>
      <c r="I59" s="319">
        <f>G59-H59</f>
        <v>2016</v>
      </c>
      <c r="J59" s="319">
        <f>$F59*I59</f>
        <v>-2016000</v>
      </c>
      <c r="K59" s="320">
        <f>J59/1000000</f>
        <v>-2.016</v>
      </c>
      <c r="L59" s="318">
        <v>4</v>
      </c>
      <c r="M59" s="319">
        <v>0</v>
      </c>
      <c r="N59" s="319">
        <f>L59-M59</f>
        <v>4</v>
      </c>
      <c r="O59" s="319">
        <f>$F59*N59</f>
        <v>-4000</v>
      </c>
      <c r="P59" s="320">
        <f>O59/1000000</f>
        <v>-0.004</v>
      </c>
      <c r="Q59" s="720" t="s">
        <v>468</v>
      </c>
    </row>
    <row r="60" spans="1:17" ht="14.25" customHeight="1">
      <c r="A60" s="263"/>
      <c r="B60" s="324" t="s">
        <v>380</v>
      </c>
      <c r="C60" s="313"/>
      <c r="D60" s="325"/>
      <c r="E60" s="306"/>
      <c r="F60" s="313"/>
      <c r="G60" s="318"/>
      <c r="H60" s="319"/>
      <c r="I60" s="319"/>
      <c r="J60" s="319"/>
      <c r="K60" s="320"/>
      <c r="L60" s="318"/>
      <c r="M60" s="319"/>
      <c r="N60" s="319"/>
      <c r="O60" s="319"/>
      <c r="P60" s="320"/>
      <c r="Q60" s="430"/>
    </row>
    <row r="61" spans="1:17" ht="14.25" customHeight="1">
      <c r="A61" s="263">
        <v>37</v>
      </c>
      <c r="B61" s="322" t="s">
        <v>15</v>
      </c>
      <c r="C61" s="313">
        <v>4902505</v>
      </c>
      <c r="D61" s="325" t="s">
        <v>12</v>
      </c>
      <c r="E61" s="306" t="s">
        <v>325</v>
      </c>
      <c r="F61" s="313">
        <v>-2000</v>
      </c>
      <c r="G61" s="318">
        <v>8846</v>
      </c>
      <c r="H61" s="319">
        <v>8759</v>
      </c>
      <c r="I61" s="319">
        <f>G61-H61</f>
        <v>87</v>
      </c>
      <c r="J61" s="319">
        <f>$F61*I61</f>
        <v>-174000</v>
      </c>
      <c r="K61" s="320">
        <f>J61/1000000</f>
        <v>-0.174</v>
      </c>
      <c r="L61" s="318">
        <v>131</v>
      </c>
      <c r="M61" s="319">
        <v>50</v>
      </c>
      <c r="N61" s="319">
        <f>L61-M61</f>
        <v>81</v>
      </c>
      <c r="O61" s="319">
        <f>$F61*N61</f>
        <v>-162000</v>
      </c>
      <c r="P61" s="320">
        <f>O61/1000000</f>
        <v>-0.162</v>
      </c>
      <c r="Q61" s="457"/>
    </row>
    <row r="62" spans="1:17" ht="14.25" customHeight="1">
      <c r="A62" s="263">
        <v>38</v>
      </c>
      <c r="B62" s="322" t="s">
        <v>16</v>
      </c>
      <c r="C62" s="313">
        <v>5128468</v>
      </c>
      <c r="D62" s="325" t="s">
        <v>12</v>
      </c>
      <c r="E62" s="306" t="s">
        <v>325</v>
      </c>
      <c r="F62" s="313">
        <v>-1000</v>
      </c>
      <c r="G62" s="318">
        <v>54162</v>
      </c>
      <c r="H62" s="319">
        <v>53972</v>
      </c>
      <c r="I62" s="319">
        <f>G62-H62</f>
        <v>190</v>
      </c>
      <c r="J62" s="319">
        <f>$F62*I62</f>
        <v>-190000</v>
      </c>
      <c r="K62" s="320">
        <f>J62/1000000</f>
        <v>-0.19</v>
      </c>
      <c r="L62" s="318">
        <v>1454</v>
      </c>
      <c r="M62" s="319">
        <v>1285</v>
      </c>
      <c r="N62" s="319">
        <f>L62-M62</f>
        <v>169</v>
      </c>
      <c r="O62" s="319">
        <f>$F62*N62</f>
        <v>-169000</v>
      </c>
      <c r="P62" s="320">
        <f>O62/1000000</f>
        <v>-0.169</v>
      </c>
      <c r="Q62" s="436"/>
    </row>
    <row r="63" spans="1:17" ht="15" customHeight="1">
      <c r="A63" s="263"/>
      <c r="B63" s="324" t="s">
        <v>384</v>
      </c>
      <c r="C63" s="313"/>
      <c r="D63" s="325"/>
      <c r="E63" s="306"/>
      <c r="F63" s="313"/>
      <c r="G63" s="318"/>
      <c r="H63" s="319"/>
      <c r="I63" s="319"/>
      <c r="J63" s="319"/>
      <c r="K63" s="320"/>
      <c r="L63" s="318"/>
      <c r="M63" s="319"/>
      <c r="N63" s="319"/>
      <c r="O63" s="319"/>
      <c r="P63" s="320"/>
      <c r="Q63" s="436"/>
    </row>
    <row r="64" spans="1:17" ht="15.75" customHeight="1">
      <c r="A64" s="263">
        <v>39</v>
      </c>
      <c r="B64" s="322" t="s">
        <v>15</v>
      </c>
      <c r="C64" s="313">
        <v>4864903</v>
      </c>
      <c r="D64" s="325" t="s">
        <v>12</v>
      </c>
      <c r="E64" s="306" t="s">
        <v>325</v>
      </c>
      <c r="F64" s="313">
        <v>-1000</v>
      </c>
      <c r="G64" s="318">
        <v>289</v>
      </c>
      <c r="H64" s="319">
        <v>402</v>
      </c>
      <c r="I64" s="319">
        <f>G64-H64</f>
        <v>-113</v>
      </c>
      <c r="J64" s="319">
        <f>$F64*I64</f>
        <v>113000</v>
      </c>
      <c r="K64" s="320">
        <f>J64/1000000</f>
        <v>0.113</v>
      </c>
      <c r="L64" s="318">
        <v>998004</v>
      </c>
      <c r="M64" s="319">
        <v>998296</v>
      </c>
      <c r="N64" s="319">
        <f>L64-M64</f>
        <v>-292</v>
      </c>
      <c r="O64" s="319">
        <f>$F64*N64</f>
        <v>292000</v>
      </c>
      <c r="P64" s="320">
        <f>O64/1000000</f>
        <v>0.292</v>
      </c>
      <c r="Q64" s="426"/>
    </row>
    <row r="65" spans="1:17" ht="15" customHeight="1">
      <c r="A65" s="263">
        <v>40</v>
      </c>
      <c r="B65" s="322" t="s">
        <v>16</v>
      </c>
      <c r="C65" s="313">
        <v>4864946</v>
      </c>
      <c r="D65" s="325" t="s">
        <v>12</v>
      </c>
      <c r="E65" s="306" t="s">
        <v>325</v>
      </c>
      <c r="F65" s="313">
        <v>-1000</v>
      </c>
      <c r="G65" s="318">
        <v>43294</v>
      </c>
      <c r="H65" s="319">
        <v>43135</v>
      </c>
      <c r="I65" s="319">
        <f>G65-H65</f>
        <v>159</v>
      </c>
      <c r="J65" s="319">
        <f>$F65*I65</f>
        <v>-159000</v>
      </c>
      <c r="K65" s="320">
        <f>J65/1000000</f>
        <v>-0.159</v>
      </c>
      <c r="L65" s="318">
        <v>1618</v>
      </c>
      <c r="M65" s="319">
        <v>1639</v>
      </c>
      <c r="N65" s="319">
        <f>L65-M65</f>
        <v>-21</v>
      </c>
      <c r="O65" s="319">
        <f>$F65*N65</f>
        <v>21000</v>
      </c>
      <c r="P65" s="320">
        <f>O65/1000000</f>
        <v>0.021</v>
      </c>
      <c r="Q65" s="426"/>
    </row>
    <row r="66" spans="1:17" ht="14.25" customHeight="1">
      <c r="A66" s="263"/>
      <c r="B66" s="324" t="s">
        <v>358</v>
      </c>
      <c r="C66" s="313"/>
      <c r="D66" s="325"/>
      <c r="E66" s="306"/>
      <c r="F66" s="313"/>
      <c r="G66" s="318"/>
      <c r="H66" s="319"/>
      <c r="I66" s="319"/>
      <c r="J66" s="319"/>
      <c r="K66" s="320"/>
      <c r="L66" s="318"/>
      <c r="M66" s="319"/>
      <c r="N66" s="319"/>
      <c r="O66" s="319"/>
      <c r="P66" s="320"/>
      <c r="Q66" s="429"/>
    </row>
    <row r="67" spans="1:17" ht="14.25" customHeight="1">
      <c r="A67" s="263"/>
      <c r="B67" s="324" t="s">
        <v>42</v>
      </c>
      <c r="C67" s="313"/>
      <c r="D67" s="325"/>
      <c r="E67" s="306"/>
      <c r="F67" s="313"/>
      <c r="G67" s="318"/>
      <c r="H67" s="319"/>
      <c r="I67" s="319"/>
      <c r="J67" s="319"/>
      <c r="K67" s="320"/>
      <c r="L67" s="318"/>
      <c r="M67" s="319"/>
      <c r="N67" s="319"/>
      <c r="O67" s="319"/>
      <c r="P67" s="320"/>
      <c r="Q67" s="429"/>
    </row>
    <row r="68" spans="1:17" s="463" customFormat="1" ht="15.75" thickBot="1">
      <c r="A68" s="463">
        <v>41</v>
      </c>
      <c r="B68" s="773" t="s">
        <v>43</v>
      </c>
      <c r="C68" s="695">
        <v>4864843</v>
      </c>
      <c r="D68" s="695" t="s">
        <v>12</v>
      </c>
      <c r="E68" s="695" t="s">
        <v>325</v>
      </c>
      <c r="F68" s="695">
        <v>1000</v>
      </c>
      <c r="G68" s="318">
        <v>999946</v>
      </c>
      <c r="H68" s="319">
        <v>999962</v>
      </c>
      <c r="I68" s="695">
        <f>G68-H68</f>
        <v>-16</v>
      </c>
      <c r="J68" s="695">
        <f>$F68*I68</f>
        <v>-16000</v>
      </c>
      <c r="K68" s="695">
        <f>J68/1000000</f>
        <v>-0.016</v>
      </c>
      <c r="L68" s="318">
        <v>27400</v>
      </c>
      <c r="M68" s="319">
        <v>27429</v>
      </c>
      <c r="N68" s="695">
        <f>L68-M68</f>
        <v>-29</v>
      </c>
      <c r="O68" s="695">
        <f>$F68*N68</f>
        <v>-29000</v>
      </c>
      <c r="P68" s="695">
        <f>O68/1000000</f>
        <v>-0.029</v>
      </c>
      <c r="Q68" s="517"/>
    </row>
    <row r="69" spans="1:17" s="719" customFormat="1" ht="16.5" hidden="1" thickBot="1" thickTop="1">
      <c r="A69" s="656"/>
      <c r="B69" s="717"/>
      <c r="C69" s="718"/>
      <c r="D69" s="723"/>
      <c r="F69" s="718"/>
      <c r="G69" s="319" t="e">
        <v>#N/A</v>
      </c>
      <c r="H69" s="319" t="e">
        <v>#N/A</v>
      </c>
      <c r="I69" s="718"/>
      <c r="J69" s="718"/>
      <c r="K69" s="718"/>
      <c r="L69" s="319" t="e">
        <v>#N/A</v>
      </c>
      <c r="M69" s="319" t="e">
        <v>#N/A</v>
      </c>
      <c r="N69" s="718"/>
      <c r="O69" s="718"/>
      <c r="P69" s="718"/>
      <c r="Q69" s="724"/>
    </row>
    <row r="70" spans="1:17" ht="21.75" customHeight="1" thickBot="1" thickTop="1">
      <c r="A70" s="264"/>
      <c r="B70" s="447" t="s">
        <v>290</v>
      </c>
      <c r="C70" s="37"/>
      <c r="D70" s="326"/>
      <c r="E70" s="306"/>
      <c r="F70" s="37"/>
      <c r="G70" s="428"/>
      <c r="H70" s="428"/>
      <c r="I70" s="319"/>
      <c r="J70" s="319"/>
      <c r="K70" s="319"/>
      <c r="L70" s="428"/>
      <c r="M70" s="428"/>
      <c r="N70" s="319"/>
      <c r="O70" s="319"/>
      <c r="P70" s="319"/>
      <c r="Q70" s="504" t="str">
        <f>Q1</f>
        <v>JULY-2020</v>
      </c>
    </row>
    <row r="71" spans="1:17" ht="15.75" customHeight="1" thickTop="1">
      <c r="A71" s="262"/>
      <c r="B71" s="321" t="s">
        <v>44</v>
      </c>
      <c r="C71" s="304"/>
      <c r="D71" s="327"/>
      <c r="E71" s="327"/>
      <c r="F71" s="304"/>
      <c r="G71" s="318"/>
      <c r="H71" s="319"/>
      <c r="I71" s="505"/>
      <c r="J71" s="505"/>
      <c r="K71" s="506"/>
      <c r="L71" s="319"/>
      <c r="M71" s="319"/>
      <c r="N71" s="505"/>
      <c r="O71" s="505"/>
      <c r="P71" s="506"/>
      <c r="Q71" s="507"/>
    </row>
    <row r="72" spans="1:17" ht="15.75" customHeight="1">
      <c r="A72" s="263">
        <v>42</v>
      </c>
      <c r="B72" s="464" t="s">
        <v>77</v>
      </c>
      <c r="C72" s="313">
        <v>4865169</v>
      </c>
      <c r="D72" s="326" t="s">
        <v>12</v>
      </c>
      <c r="E72" s="306" t="s">
        <v>325</v>
      </c>
      <c r="F72" s="313">
        <v>1000</v>
      </c>
      <c r="G72" s="318">
        <v>970</v>
      </c>
      <c r="H72" s="319">
        <v>970</v>
      </c>
      <c r="I72" s="319">
        <f>G72-H72</f>
        <v>0</v>
      </c>
      <c r="J72" s="319">
        <f>$F72*I72</f>
        <v>0</v>
      </c>
      <c r="K72" s="320">
        <f>J72/1000000</f>
        <v>0</v>
      </c>
      <c r="L72" s="318">
        <v>61215</v>
      </c>
      <c r="M72" s="319">
        <v>61230</v>
      </c>
      <c r="N72" s="319">
        <f>L72-M72</f>
        <v>-15</v>
      </c>
      <c r="O72" s="319">
        <f>$F72*N72</f>
        <v>-15000</v>
      </c>
      <c r="P72" s="320">
        <f>O72/1000000</f>
        <v>-0.015</v>
      </c>
      <c r="Q72" s="429"/>
    </row>
    <row r="73" spans="1:17" ht="15.75" customHeight="1">
      <c r="A73" s="263"/>
      <c r="B73" s="286" t="s">
        <v>49</v>
      </c>
      <c r="C73" s="314"/>
      <c r="D73" s="328"/>
      <c r="E73" s="328"/>
      <c r="F73" s="314"/>
      <c r="G73" s="318"/>
      <c r="H73" s="319"/>
      <c r="I73" s="319"/>
      <c r="J73" s="319"/>
      <c r="K73" s="320"/>
      <c r="L73" s="318"/>
      <c r="M73" s="319"/>
      <c r="N73" s="319"/>
      <c r="O73" s="319"/>
      <c r="P73" s="320"/>
      <c r="Q73" s="429"/>
    </row>
    <row r="74" spans="1:17" ht="15.75" customHeight="1">
      <c r="A74" s="263">
        <v>43</v>
      </c>
      <c r="B74" s="448" t="s">
        <v>50</v>
      </c>
      <c r="C74" s="314">
        <v>4902572</v>
      </c>
      <c r="D74" s="449" t="s">
        <v>12</v>
      </c>
      <c r="E74" s="306" t="s">
        <v>325</v>
      </c>
      <c r="F74" s="314">
        <v>100</v>
      </c>
      <c r="G74" s="318">
        <v>0</v>
      </c>
      <c r="H74" s="319">
        <v>0</v>
      </c>
      <c r="I74" s="319">
        <f>G74-H74</f>
        <v>0</v>
      </c>
      <c r="J74" s="319">
        <f>$F74*I74</f>
        <v>0</v>
      </c>
      <c r="K74" s="320">
        <f>J74/1000000</f>
        <v>0</v>
      </c>
      <c r="L74" s="318">
        <v>0</v>
      </c>
      <c r="M74" s="319">
        <v>0</v>
      </c>
      <c r="N74" s="319">
        <f>L74-M74</f>
        <v>0</v>
      </c>
      <c r="O74" s="319">
        <f>$F74*N74</f>
        <v>0</v>
      </c>
      <c r="P74" s="320">
        <f>O74/1000000</f>
        <v>0</v>
      </c>
      <c r="Q74" s="745"/>
    </row>
    <row r="75" spans="1:17" ht="15.75" customHeight="1">
      <c r="A75" s="263">
        <v>44</v>
      </c>
      <c r="B75" s="448" t="s">
        <v>51</v>
      </c>
      <c r="C75" s="314">
        <v>4902541</v>
      </c>
      <c r="D75" s="449" t="s">
        <v>12</v>
      </c>
      <c r="E75" s="306" t="s">
        <v>325</v>
      </c>
      <c r="F75" s="314">
        <v>100</v>
      </c>
      <c r="G75" s="318">
        <v>999462</v>
      </c>
      <c r="H75" s="319">
        <v>999462</v>
      </c>
      <c r="I75" s="319">
        <f>G75-H75</f>
        <v>0</v>
      </c>
      <c r="J75" s="319">
        <f>$F75*I75</f>
        <v>0</v>
      </c>
      <c r="K75" s="320">
        <f>J75/1000000</f>
        <v>0</v>
      </c>
      <c r="L75" s="318">
        <v>999566</v>
      </c>
      <c r="M75" s="319">
        <v>999405</v>
      </c>
      <c r="N75" s="319">
        <f>L75-M75</f>
        <v>161</v>
      </c>
      <c r="O75" s="319">
        <f>$F75*N75</f>
        <v>16100</v>
      </c>
      <c r="P75" s="320">
        <f>O75/1000000</f>
        <v>0.0161</v>
      </c>
      <c r="Q75" s="429"/>
    </row>
    <row r="76" spans="1:17" ht="15.75" customHeight="1">
      <c r="A76" s="263">
        <v>45</v>
      </c>
      <c r="B76" s="448" t="s">
        <v>52</v>
      </c>
      <c r="C76" s="314">
        <v>4902539</v>
      </c>
      <c r="D76" s="449" t="s">
        <v>12</v>
      </c>
      <c r="E76" s="306" t="s">
        <v>325</v>
      </c>
      <c r="F76" s="314">
        <v>100</v>
      </c>
      <c r="G76" s="318">
        <v>3055</v>
      </c>
      <c r="H76" s="319">
        <v>3055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30190</v>
      </c>
      <c r="M76" s="319">
        <v>29805</v>
      </c>
      <c r="N76" s="319">
        <f>L76-M76</f>
        <v>385</v>
      </c>
      <c r="O76" s="319">
        <f>$F76*N76</f>
        <v>38500</v>
      </c>
      <c r="P76" s="320">
        <f>O76/1000000</f>
        <v>0.0385</v>
      </c>
      <c r="Q76" s="429"/>
    </row>
    <row r="77" spans="1:17" ht="15.75" customHeight="1">
      <c r="A77" s="263"/>
      <c r="B77" s="286" t="s">
        <v>53</v>
      </c>
      <c r="C77" s="314"/>
      <c r="D77" s="328"/>
      <c r="E77" s="328"/>
      <c r="F77" s="314"/>
      <c r="G77" s="318"/>
      <c r="H77" s="319"/>
      <c r="I77" s="319"/>
      <c r="J77" s="319"/>
      <c r="K77" s="320"/>
      <c r="L77" s="318"/>
      <c r="M77" s="319"/>
      <c r="N77" s="319"/>
      <c r="O77" s="319"/>
      <c r="P77" s="320"/>
      <c r="Q77" s="429"/>
    </row>
    <row r="78" spans="1:17" ht="15.75" customHeight="1">
      <c r="A78" s="263">
        <v>46</v>
      </c>
      <c r="B78" s="448" t="s">
        <v>54</v>
      </c>
      <c r="C78" s="314">
        <v>4902591</v>
      </c>
      <c r="D78" s="449" t="s">
        <v>12</v>
      </c>
      <c r="E78" s="306" t="s">
        <v>325</v>
      </c>
      <c r="F78" s="314">
        <v>1333</v>
      </c>
      <c r="G78" s="318">
        <v>773</v>
      </c>
      <c r="H78" s="319">
        <v>771</v>
      </c>
      <c r="I78" s="319">
        <f aca="true" t="shared" si="9" ref="I78:I83">G78-H78</f>
        <v>2</v>
      </c>
      <c r="J78" s="319">
        <f aca="true" t="shared" si="10" ref="J78:J83">$F78*I78</f>
        <v>2666</v>
      </c>
      <c r="K78" s="320">
        <f aca="true" t="shared" si="11" ref="K78:K83">J78/1000000</f>
        <v>0.002666</v>
      </c>
      <c r="L78" s="318">
        <v>538</v>
      </c>
      <c r="M78" s="319">
        <v>522</v>
      </c>
      <c r="N78" s="319">
        <f aca="true" t="shared" si="12" ref="N78:N83">L78-M78</f>
        <v>16</v>
      </c>
      <c r="O78" s="319">
        <f aca="true" t="shared" si="13" ref="O78:O83">$F78*N78</f>
        <v>21328</v>
      </c>
      <c r="P78" s="320">
        <f aca="true" t="shared" si="14" ref="P78:P83">O78/1000000</f>
        <v>0.021328</v>
      </c>
      <c r="Q78" s="429"/>
    </row>
    <row r="79" spans="1:17" ht="15.75" customHeight="1">
      <c r="A79" s="263">
        <v>47</v>
      </c>
      <c r="B79" s="448" t="s">
        <v>55</v>
      </c>
      <c r="C79" s="314">
        <v>4902565</v>
      </c>
      <c r="D79" s="449" t="s">
        <v>12</v>
      </c>
      <c r="E79" s="306" t="s">
        <v>325</v>
      </c>
      <c r="F79" s="314">
        <v>100</v>
      </c>
      <c r="G79" s="318">
        <v>3179</v>
      </c>
      <c r="H79" s="319">
        <v>3179</v>
      </c>
      <c r="I79" s="319">
        <f t="shared" si="9"/>
        <v>0</v>
      </c>
      <c r="J79" s="319">
        <f t="shared" si="10"/>
        <v>0</v>
      </c>
      <c r="K79" s="320">
        <f t="shared" si="11"/>
        <v>0</v>
      </c>
      <c r="L79" s="318">
        <v>1592</v>
      </c>
      <c r="M79" s="319">
        <v>1592</v>
      </c>
      <c r="N79" s="319">
        <f t="shared" si="12"/>
        <v>0</v>
      </c>
      <c r="O79" s="319">
        <f t="shared" si="13"/>
        <v>0</v>
      </c>
      <c r="P79" s="320">
        <f t="shared" si="14"/>
        <v>0</v>
      </c>
      <c r="Q79" s="429"/>
    </row>
    <row r="80" spans="1:17" ht="15.75" customHeight="1">
      <c r="A80" s="263">
        <v>48</v>
      </c>
      <c r="B80" s="448" t="s">
        <v>56</v>
      </c>
      <c r="C80" s="314">
        <v>4902523</v>
      </c>
      <c r="D80" s="449" t="s">
        <v>12</v>
      </c>
      <c r="E80" s="306" t="s">
        <v>325</v>
      </c>
      <c r="F80" s="314">
        <v>100</v>
      </c>
      <c r="G80" s="318">
        <v>999815</v>
      </c>
      <c r="H80" s="319">
        <v>999815</v>
      </c>
      <c r="I80" s="319">
        <f t="shared" si="9"/>
        <v>0</v>
      </c>
      <c r="J80" s="319">
        <f t="shared" si="10"/>
        <v>0</v>
      </c>
      <c r="K80" s="320">
        <f t="shared" si="11"/>
        <v>0</v>
      </c>
      <c r="L80" s="318">
        <v>999943</v>
      </c>
      <c r="M80" s="319">
        <v>999943</v>
      </c>
      <c r="N80" s="319">
        <f t="shared" si="12"/>
        <v>0</v>
      </c>
      <c r="O80" s="319">
        <f t="shared" si="13"/>
        <v>0</v>
      </c>
      <c r="P80" s="320">
        <f t="shared" si="14"/>
        <v>0</v>
      </c>
      <c r="Q80" s="429"/>
    </row>
    <row r="81" spans="1:17" ht="15.75" customHeight="1">
      <c r="A81" s="263">
        <v>49</v>
      </c>
      <c r="B81" s="448" t="s">
        <v>57</v>
      </c>
      <c r="C81" s="314">
        <v>4902547</v>
      </c>
      <c r="D81" s="449" t="s">
        <v>12</v>
      </c>
      <c r="E81" s="306" t="s">
        <v>325</v>
      </c>
      <c r="F81" s="314">
        <v>100</v>
      </c>
      <c r="G81" s="318">
        <v>5885</v>
      </c>
      <c r="H81" s="319">
        <v>5885</v>
      </c>
      <c r="I81" s="319">
        <f t="shared" si="9"/>
        <v>0</v>
      </c>
      <c r="J81" s="319">
        <f t="shared" si="10"/>
        <v>0</v>
      </c>
      <c r="K81" s="320">
        <f t="shared" si="11"/>
        <v>0</v>
      </c>
      <c r="L81" s="318">
        <v>8891</v>
      </c>
      <c r="M81" s="319">
        <v>8891</v>
      </c>
      <c r="N81" s="319">
        <f t="shared" si="12"/>
        <v>0</v>
      </c>
      <c r="O81" s="319">
        <f t="shared" si="13"/>
        <v>0</v>
      </c>
      <c r="P81" s="320">
        <f t="shared" si="14"/>
        <v>0</v>
      </c>
      <c r="Q81" s="429"/>
    </row>
    <row r="82" spans="1:17" ht="15.75" customHeight="1">
      <c r="A82" s="263">
        <v>50</v>
      </c>
      <c r="B82" s="448" t="s">
        <v>58</v>
      </c>
      <c r="C82" s="314">
        <v>4902548</v>
      </c>
      <c r="D82" s="449" t="s">
        <v>12</v>
      </c>
      <c r="E82" s="306" t="s">
        <v>325</v>
      </c>
      <c r="F82" s="465">
        <v>100</v>
      </c>
      <c r="G82" s="318">
        <v>0</v>
      </c>
      <c r="H82" s="319">
        <v>0</v>
      </c>
      <c r="I82" s="319">
        <f t="shared" si="9"/>
        <v>0</v>
      </c>
      <c r="J82" s="319">
        <f t="shared" si="10"/>
        <v>0</v>
      </c>
      <c r="K82" s="320">
        <f t="shared" si="11"/>
        <v>0</v>
      </c>
      <c r="L82" s="318">
        <v>0</v>
      </c>
      <c r="M82" s="319">
        <v>0</v>
      </c>
      <c r="N82" s="319">
        <f t="shared" si="12"/>
        <v>0</v>
      </c>
      <c r="O82" s="319">
        <f t="shared" si="13"/>
        <v>0</v>
      </c>
      <c r="P82" s="320">
        <f t="shared" si="14"/>
        <v>0</v>
      </c>
      <c r="Q82" s="457"/>
    </row>
    <row r="83" spans="1:17" ht="15.75" customHeight="1">
      <c r="A83" s="263">
        <v>51</v>
      </c>
      <c r="B83" s="448" t="s">
        <v>59</v>
      </c>
      <c r="C83" s="314">
        <v>4902564</v>
      </c>
      <c r="D83" s="449" t="s">
        <v>12</v>
      </c>
      <c r="E83" s="306" t="s">
        <v>325</v>
      </c>
      <c r="F83" s="314">
        <v>100</v>
      </c>
      <c r="G83" s="318">
        <v>1883</v>
      </c>
      <c r="H83" s="319">
        <v>1871</v>
      </c>
      <c r="I83" s="319">
        <f t="shared" si="9"/>
        <v>12</v>
      </c>
      <c r="J83" s="319">
        <f t="shared" si="10"/>
        <v>1200</v>
      </c>
      <c r="K83" s="320">
        <f t="shared" si="11"/>
        <v>0.0012</v>
      </c>
      <c r="L83" s="318">
        <v>2293</v>
      </c>
      <c r="M83" s="319">
        <v>1867</v>
      </c>
      <c r="N83" s="319">
        <f t="shared" si="12"/>
        <v>426</v>
      </c>
      <c r="O83" s="319">
        <f t="shared" si="13"/>
        <v>42600</v>
      </c>
      <c r="P83" s="320">
        <f t="shared" si="14"/>
        <v>0.0426</v>
      </c>
      <c r="Q83" s="441"/>
    </row>
    <row r="84" spans="1:17" ht="15.75" customHeight="1">
      <c r="A84" s="263"/>
      <c r="B84" s="286" t="s">
        <v>61</v>
      </c>
      <c r="C84" s="314"/>
      <c r="D84" s="328"/>
      <c r="E84" s="328"/>
      <c r="F84" s="314"/>
      <c r="G84" s="318"/>
      <c r="H84" s="319"/>
      <c r="I84" s="319"/>
      <c r="J84" s="319"/>
      <c r="K84" s="320"/>
      <c r="L84" s="318"/>
      <c r="M84" s="319"/>
      <c r="N84" s="319"/>
      <c r="O84" s="319"/>
      <c r="P84" s="320"/>
      <c r="Q84" s="429"/>
    </row>
    <row r="85" spans="1:17" ht="15.75" customHeight="1">
      <c r="A85" s="263">
        <v>52</v>
      </c>
      <c r="B85" s="448" t="s">
        <v>62</v>
      </c>
      <c r="C85" s="314">
        <v>4865088</v>
      </c>
      <c r="D85" s="449" t="s">
        <v>12</v>
      </c>
      <c r="E85" s="306" t="s">
        <v>325</v>
      </c>
      <c r="F85" s="314">
        <v>166.66</v>
      </c>
      <c r="G85" s="318">
        <v>1412</v>
      </c>
      <c r="H85" s="319">
        <v>1412</v>
      </c>
      <c r="I85" s="319">
        <f>G85-H85</f>
        <v>0</v>
      </c>
      <c r="J85" s="319">
        <f>$F85*I85</f>
        <v>0</v>
      </c>
      <c r="K85" s="320">
        <f>J85/1000000</f>
        <v>0</v>
      </c>
      <c r="L85" s="318">
        <v>7172</v>
      </c>
      <c r="M85" s="319">
        <v>7172</v>
      </c>
      <c r="N85" s="319">
        <f>L85-M85</f>
        <v>0</v>
      </c>
      <c r="O85" s="319">
        <f>$F85*N85</f>
        <v>0</v>
      </c>
      <c r="P85" s="320">
        <f>O85/1000000</f>
        <v>0</v>
      </c>
      <c r="Q85" s="455"/>
    </row>
    <row r="86" spans="1:17" ht="15.75" customHeight="1">
      <c r="A86" s="263">
        <v>53</v>
      </c>
      <c r="B86" s="448" t="s">
        <v>63</v>
      </c>
      <c r="C86" s="314">
        <v>4902579</v>
      </c>
      <c r="D86" s="449" t="s">
        <v>12</v>
      </c>
      <c r="E86" s="306" t="s">
        <v>325</v>
      </c>
      <c r="F86" s="314">
        <v>500</v>
      </c>
      <c r="G86" s="318">
        <v>999899</v>
      </c>
      <c r="H86" s="319">
        <v>999899</v>
      </c>
      <c r="I86" s="319">
        <f>G86-H86</f>
        <v>0</v>
      </c>
      <c r="J86" s="319">
        <f>$F86*I86</f>
        <v>0</v>
      </c>
      <c r="K86" s="320">
        <f>J86/1000000</f>
        <v>0</v>
      </c>
      <c r="L86" s="318">
        <v>1938</v>
      </c>
      <c r="M86" s="319">
        <v>1841</v>
      </c>
      <c r="N86" s="319">
        <f>L86-M86</f>
        <v>97</v>
      </c>
      <c r="O86" s="319">
        <f>$F86*N86</f>
        <v>48500</v>
      </c>
      <c r="P86" s="320">
        <f>O86/1000000</f>
        <v>0.0485</v>
      </c>
      <c r="Q86" s="429"/>
    </row>
    <row r="87" spans="1:17" ht="15.75" customHeight="1">
      <c r="A87" s="263">
        <v>54</v>
      </c>
      <c r="B87" s="448" t="s">
        <v>64</v>
      </c>
      <c r="C87" s="314">
        <v>4902585</v>
      </c>
      <c r="D87" s="449" t="s">
        <v>12</v>
      </c>
      <c r="E87" s="306" t="s">
        <v>325</v>
      </c>
      <c r="F87" s="465">
        <v>666.67</v>
      </c>
      <c r="G87" s="318">
        <v>2264</v>
      </c>
      <c r="H87" s="319">
        <v>2259</v>
      </c>
      <c r="I87" s="319">
        <f>G87-H87</f>
        <v>5</v>
      </c>
      <c r="J87" s="319">
        <f>$F87*I87</f>
        <v>3333.35</v>
      </c>
      <c r="K87" s="320">
        <f>J87/1000000</f>
        <v>0.00333335</v>
      </c>
      <c r="L87" s="318">
        <v>404</v>
      </c>
      <c r="M87" s="319">
        <v>377</v>
      </c>
      <c r="N87" s="319">
        <f>L87-M87</f>
        <v>27</v>
      </c>
      <c r="O87" s="319">
        <f>$F87*N87</f>
        <v>18000.09</v>
      </c>
      <c r="P87" s="320">
        <f>O87/1000000</f>
        <v>0.01800009</v>
      </c>
      <c r="Q87" s="429"/>
    </row>
    <row r="88" spans="1:17" ht="15.75" customHeight="1">
      <c r="A88" s="263">
        <v>55</v>
      </c>
      <c r="B88" s="448" t="s">
        <v>65</v>
      </c>
      <c r="C88" s="314">
        <v>4865090</v>
      </c>
      <c r="D88" s="449" t="s">
        <v>12</v>
      </c>
      <c r="E88" s="306" t="s">
        <v>325</v>
      </c>
      <c r="F88" s="465">
        <v>500</v>
      </c>
      <c r="G88" s="318">
        <v>579</v>
      </c>
      <c r="H88" s="319">
        <v>571</v>
      </c>
      <c r="I88" s="319">
        <f>G88-H88</f>
        <v>8</v>
      </c>
      <c r="J88" s="319">
        <f>$F88*I88</f>
        <v>4000</v>
      </c>
      <c r="K88" s="320">
        <f>J88/1000000</f>
        <v>0.004</v>
      </c>
      <c r="L88" s="318">
        <v>368</v>
      </c>
      <c r="M88" s="319">
        <v>305</v>
      </c>
      <c r="N88" s="319">
        <f>L88-M88</f>
        <v>63</v>
      </c>
      <c r="O88" s="319">
        <f>$F88*N88</f>
        <v>31500</v>
      </c>
      <c r="P88" s="320">
        <f>O88/1000000</f>
        <v>0.0315</v>
      </c>
      <c r="Q88" s="429"/>
    </row>
    <row r="89" spans="2:17" ht="15.75" customHeight="1">
      <c r="B89" s="286" t="s">
        <v>67</v>
      </c>
      <c r="C89" s="314"/>
      <c r="D89" s="328"/>
      <c r="E89" s="328"/>
      <c r="F89" s="314"/>
      <c r="G89" s="318"/>
      <c r="H89" s="319"/>
      <c r="I89" s="319"/>
      <c r="J89" s="319"/>
      <c r="K89" s="320"/>
      <c r="L89" s="318"/>
      <c r="M89" s="319"/>
      <c r="N89" s="319"/>
      <c r="O89" s="319"/>
      <c r="P89" s="320"/>
      <c r="Q89" s="429"/>
    </row>
    <row r="90" spans="1:17" ht="15.75" customHeight="1">
      <c r="A90" s="263">
        <v>56</v>
      </c>
      <c r="B90" s="448" t="s">
        <v>60</v>
      </c>
      <c r="C90" s="314">
        <v>4902568</v>
      </c>
      <c r="D90" s="449" t="s">
        <v>12</v>
      </c>
      <c r="E90" s="306" t="s">
        <v>325</v>
      </c>
      <c r="F90" s="314">
        <v>100</v>
      </c>
      <c r="G90" s="318">
        <v>996382</v>
      </c>
      <c r="H90" s="319">
        <v>996383</v>
      </c>
      <c r="I90" s="319">
        <f>G90-H90</f>
        <v>-1</v>
      </c>
      <c r="J90" s="319">
        <f>$F90*I90</f>
        <v>-100</v>
      </c>
      <c r="K90" s="320">
        <f>J90/1000000</f>
        <v>-0.0001</v>
      </c>
      <c r="L90" s="318">
        <v>3199</v>
      </c>
      <c r="M90" s="319">
        <v>3346</v>
      </c>
      <c r="N90" s="319">
        <f>L90-M90</f>
        <v>-147</v>
      </c>
      <c r="O90" s="319">
        <f>$F90*N90</f>
        <v>-14700</v>
      </c>
      <c r="P90" s="320">
        <f>O90/1000000</f>
        <v>-0.0147</v>
      </c>
      <c r="Q90" s="441"/>
    </row>
    <row r="91" spans="2:17" ht="15.75" customHeight="1">
      <c r="B91" s="286" t="s">
        <v>68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57</v>
      </c>
      <c r="B92" s="448" t="s">
        <v>69</v>
      </c>
      <c r="C92" s="314">
        <v>4902540</v>
      </c>
      <c r="D92" s="449" t="s">
        <v>12</v>
      </c>
      <c r="E92" s="306" t="s">
        <v>325</v>
      </c>
      <c r="F92" s="314">
        <v>100</v>
      </c>
      <c r="G92" s="318">
        <v>7806</v>
      </c>
      <c r="H92" s="319">
        <v>7616</v>
      </c>
      <c r="I92" s="319">
        <f>G92-H92</f>
        <v>190</v>
      </c>
      <c r="J92" s="319">
        <f>$F92*I92</f>
        <v>19000</v>
      </c>
      <c r="K92" s="320">
        <f>J92/1000000</f>
        <v>0.019</v>
      </c>
      <c r="L92" s="318">
        <v>12634</v>
      </c>
      <c r="M92" s="319">
        <v>12459</v>
      </c>
      <c r="N92" s="319">
        <f>L92-M92</f>
        <v>175</v>
      </c>
      <c r="O92" s="319">
        <f>$F92*N92</f>
        <v>17500</v>
      </c>
      <c r="P92" s="320">
        <f>O92/1000000</f>
        <v>0.0175</v>
      </c>
      <c r="Q92" s="441"/>
    </row>
    <row r="93" spans="1:17" ht="15.75" customHeight="1">
      <c r="A93" s="431">
        <v>58</v>
      </c>
      <c r="B93" s="448" t="s">
        <v>70</v>
      </c>
      <c r="C93" s="314">
        <v>4902520</v>
      </c>
      <c r="D93" s="449" t="s">
        <v>12</v>
      </c>
      <c r="E93" s="306" t="s">
        <v>325</v>
      </c>
      <c r="F93" s="314">
        <v>100</v>
      </c>
      <c r="G93" s="318">
        <v>10145</v>
      </c>
      <c r="H93" s="319">
        <v>9645</v>
      </c>
      <c r="I93" s="319">
        <f>G93-H93</f>
        <v>500</v>
      </c>
      <c r="J93" s="319">
        <f>$F93*I93</f>
        <v>50000</v>
      </c>
      <c r="K93" s="320">
        <f>J93/1000000</f>
        <v>0.05</v>
      </c>
      <c r="L93" s="318">
        <v>2635</v>
      </c>
      <c r="M93" s="319">
        <v>2556</v>
      </c>
      <c r="N93" s="319">
        <f>L93-M93</f>
        <v>79</v>
      </c>
      <c r="O93" s="319">
        <f>$F93*N93</f>
        <v>7900</v>
      </c>
      <c r="P93" s="320">
        <f>O93/1000000</f>
        <v>0.0079</v>
      </c>
      <c r="Q93" s="429"/>
    </row>
    <row r="94" spans="1:17" ht="15.75" customHeight="1">
      <c r="A94" s="263">
        <v>59</v>
      </c>
      <c r="B94" s="448" t="s">
        <v>71</v>
      </c>
      <c r="C94" s="314">
        <v>4902536</v>
      </c>
      <c r="D94" s="449" t="s">
        <v>12</v>
      </c>
      <c r="E94" s="306" t="s">
        <v>325</v>
      </c>
      <c r="F94" s="314">
        <v>100</v>
      </c>
      <c r="G94" s="318">
        <v>29302</v>
      </c>
      <c r="H94" s="319">
        <v>28917</v>
      </c>
      <c r="I94" s="319">
        <f>G94-H94</f>
        <v>385</v>
      </c>
      <c r="J94" s="319">
        <f>$F94*I94</f>
        <v>38500</v>
      </c>
      <c r="K94" s="320">
        <f>J94/1000000</f>
        <v>0.0385</v>
      </c>
      <c r="L94" s="318">
        <v>8159</v>
      </c>
      <c r="M94" s="319">
        <v>8099</v>
      </c>
      <c r="N94" s="319">
        <f>L94-M94</f>
        <v>60</v>
      </c>
      <c r="O94" s="319">
        <f>$F94*N94</f>
        <v>6000</v>
      </c>
      <c r="P94" s="320">
        <f>O94/1000000</f>
        <v>0.006</v>
      </c>
      <c r="Q94" s="441"/>
    </row>
    <row r="95" spans="1:17" ht="15.75" customHeight="1">
      <c r="A95" s="431"/>
      <c r="B95" s="286" t="s">
        <v>31</v>
      </c>
      <c r="C95" s="314"/>
      <c r="D95" s="328"/>
      <c r="E95" s="328"/>
      <c r="F95" s="314"/>
      <c r="G95" s="318"/>
      <c r="H95" s="319"/>
      <c r="I95" s="319"/>
      <c r="J95" s="319"/>
      <c r="K95" s="320"/>
      <c r="L95" s="318"/>
      <c r="M95" s="319"/>
      <c r="N95" s="319"/>
      <c r="O95" s="319"/>
      <c r="P95" s="320"/>
      <c r="Q95" s="429"/>
    </row>
    <row r="96" spans="1:17" ht="15.75" customHeight="1">
      <c r="A96" s="431">
        <v>60</v>
      </c>
      <c r="B96" s="448" t="s">
        <v>66</v>
      </c>
      <c r="C96" s="314">
        <v>4864797</v>
      </c>
      <c r="D96" s="449" t="s">
        <v>12</v>
      </c>
      <c r="E96" s="306" t="s">
        <v>325</v>
      </c>
      <c r="F96" s="314">
        <v>100</v>
      </c>
      <c r="G96" s="318">
        <v>54480</v>
      </c>
      <c r="H96" s="319">
        <v>53207</v>
      </c>
      <c r="I96" s="319">
        <f>G96-H96</f>
        <v>1273</v>
      </c>
      <c r="J96" s="319">
        <f>$F96*I96</f>
        <v>127300</v>
      </c>
      <c r="K96" s="320">
        <f>J96/1000000</f>
        <v>0.1273</v>
      </c>
      <c r="L96" s="318">
        <v>1729</v>
      </c>
      <c r="M96" s="319">
        <v>1728</v>
      </c>
      <c r="N96" s="319">
        <f>L96-M96</f>
        <v>1</v>
      </c>
      <c r="O96" s="319">
        <f>$F96*N96</f>
        <v>100</v>
      </c>
      <c r="P96" s="320">
        <f>O96/1000000</f>
        <v>0.0001</v>
      </c>
      <c r="Q96" s="429"/>
    </row>
    <row r="97" spans="1:17" ht="15.75" customHeight="1">
      <c r="A97" s="432">
        <v>61</v>
      </c>
      <c r="B97" s="448" t="s">
        <v>223</v>
      </c>
      <c r="C97" s="314">
        <v>4865074</v>
      </c>
      <c r="D97" s="449" t="s">
        <v>12</v>
      </c>
      <c r="E97" s="306" t="s">
        <v>325</v>
      </c>
      <c r="F97" s="314">
        <v>133.33</v>
      </c>
      <c r="G97" s="318">
        <v>999743</v>
      </c>
      <c r="H97" s="319">
        <v>999707</v>
      </c>
      <c r="I97" s="319">
        <f>G97-H97</f>
        <v>36</v>
      </c>
      <c r="J97" s="319">
        <f>$F97*I97</f>
        <v>4799.88</v>
      </c>
      <c r="K97" s="320">
        <f>J97/1000000</f>
        <v>0.00479988</v>
      </c>
      <c r="L97" s="318">
        <v>357</v>
      </c>
      <c r="M97" s="319">
        <v>343</v>
      </c>
      <c r="N97" s="319">
        <f>L97-M97</f>
        <v>14</v>
      </c>
      <c r="O97" s="319">
        <f>$F97*N97</f>
        <v>1866.6200000000001</v>
      </c>
      <c r="P97" s="320">
        <f>O97/1000000</f>
        <v>0.00186662</v>
      </c>
      <c r="Q97" s="429"/>
    </row>
    <row r="98" spans="1:17" ht="15.75" customHeight="1">
      <c r="A98" s="432">
        <v>62</v>
      </c>
      <c r="B98" s="448" t="s">
        <v>76</v>
      </c>
      <c r="C98" s="314">
        <v>4902528</v>
      </c>
      <c r="D98" s="449" t="s">
        <v>12</v>
      </c>
      <c r="E98" s="306" t="s">
        <v>325</v>
      </c>
      <c r="F98" s="314">
        <v>-300</v>
      </c>
      <c r="G98" s="318">
        <v>76</v>
      </c>
      <c r="H98" s="319">
        <v>76</v>
      </c>
      <c r="I98" s="319">
        <f>G98-H98</f>
        <v>0</v>
      </c>
      <c r="J98" s="319">
        <f>$F98*I98</f>
        <v>0</v>
      </c>
      <c r="K98" s="320">
        <f>J98/1000000</f>
        <v>0</v>
      </c>
      <c r="L98" s="318">
        <v>663</v>
      </c>
      <c r="M98" s="319">
        <v>663</v>
      </c>
      <c r="N98" s="319">
        <f>L98-M98</f>
        <v>0</v>
      </c>
      <c r="O98" s="319">
        <f>$F98*N98</f>
        <v>0</v>
      </c>
      <c r="P98" s="320">
        <f>O98/1000000</f>
        <v>0</v>
      </c>
      <c r="Q98" s="429"/>
    </row>
    <row r="99" spans="2:16" ht="15.75" customHeight="1">
      <c r="B99" s="323" t="s">
        <v>72</v>
      </c>
      <c r="C99" s="313"/>
      <c r="D99" s="325"/>
      <c r="E99" s="325"/>
      <c r="F99" s="313"/>
      <c r="G99" s="318"/>
      <c r="H99" s="319"/>
      <c r="I99" s="319"/>
      <c r="J99" s="319"/>
      <c r="K99" s="320"/>
      <c r="L99" s="318"/>
      <c r="M99" s="319"/>
      <c r="N99" s="319"/>
      <c r="O99" s="319"/>
      <c r="P99" s="320"/>
    </row>
    <row r="100" spans="1:17" ht="16.5">
      <c r="A100" s="432">
        <v>63</v>
      </c>
      <c r="B100" s="725" t="s">
        <v>73</v>
      </c>
      <c r="C100" s="313">
        <v>4902577</v>
      </c>
      <c r="D100" s="325" t="s">
        <v>12</v>
      </c>
      <c r="E100" s="306" t="s">
        <v>325</v>
      </c>
      <c r="F100" s="313">
        <v>-400</v>
      </c>
      <c r="G100" s="318">
        <v>995632</v>
      </c>
      <c r="H100" s="319">
        <v>995632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61</v>
      </c>
      <c r="M100" s="319">
        <v>61</v>
      </c>
      <c r="N100" s="319">
        <f>L100-M100</f>
        <v>0</v>
      </c>
      <c r="O100" s="319">
        <f>$F100*N100</f>
        <v>0</v>
      </c>
      <c r="P100" s="320">
        <f>O100/1000000</f>
        <v>0</v>
      </c>
      <c r="Q100" s="726"/>
    </row>
    <row r="101" spans="1:17" ht="16.5">
      <c r="A101" s="432">
        <v>64</v>
      </c>
      <c r="B101" s="725" t="s">
        <v>74</v>
      </c>
      <c r="C101" s="313">
        <v>4902525</v>
      </c>
      <c r="D101" s="325" t="s">
        <v>12</v>
      </c>
      <c r="E101" s="306" t="s">
        <v>325</v>
      </c>
      <c r="F101" s="313">
        <v>400</v>
      </c>
      <c r="G101" s="318">
        <v>999880</v>
      </c>
      <c r="H101" s="319">
        <v>999880</v>
      </c>
      <c r="I101" s="319">
        <f>G101-H101</f>
        <v>0</v>
      </c>
      <c r="J101" s="319">
        <f>$F101*I101</f>
        <v>0</v>
      </c>
      <c r="K101" s="320">
        <f>J101/1000000</f>
        <v>0</v>
      </c>
      <c r="L101" s="318">
        <v>999439</v>
      </c>
      <c r="M101" s="319">
        <v>999439</v>
      </c>
      <c r="N101" s="319">
        <f>L101-M101</f>
        <v>0</v>
      </c>
      <c r="O101" s="319">
        <f>$F101*N101</f>
        <v>0</v>
      </c>
      <c r="P101" s="320">
        <f>O101/1000000</f>
        <v>0</v>
      </c>
      <c r="Q101" s="441"/>
    </row>
    <row r="102" spans="2:17" ht="16.5">
      <c r="B102" s="286" t="s">
        <v>362</v>
      </c>
      <c r="C102" s="313"/>
      <c r="D102" s="325"/>
      <c r="E102" s="306"/>
      <c r="F102" s="313"/>
      <c r="G102" s="318"/>
      <c r="H102" s="319"/>
      <c r="I102" s="319"/>
      <c r="J102" s="319"/>
      <c r="K102" s="320"/>
      <c r="L102" s="318"/>
      <c r="M102" s="319"/>
      <c r="N102" s="319"/>
      <c r="O102" s="319"/>
      <c r="P102" s="320"/>
      <c r="Q102" s="429"/>
    </row>
    <row r="103" spans="1:17" ht="18">
      <c r="A103" s="432">
        <v>65</v>
      </c>
      <c r="B103" s="448" t="s">
        <v>368</v>
      </c>
      <c r="C103" s="292">
        <v>4864983</v>
      </c>
      <c r="D103" s="118" t="s">
        <v>12</v>
      </c>
      <c r="E103" s="91" t="s">
        <v>325</v>
      </c>
      <c r="F103" s="387">
        <v>800</v>
      </c>
      <c r="G103" s="318">
        <v>972400</v>
      </c>
      <c r="H103" s="319">
        <v>972453</v>
      </c>
      <c r="I103" s="301">
        <f>G103-H103</f>
        <v>-53</v>
      </c>
      <c r="J103" s="301">
        <f>$F103*I103</f>
        <v>-42400</v>
      </c>
      <c r="K103" s="301">
        <f>J103/1000000</f>
        <v>-0.0424</v>
      </c>
      <c r="L103" s="318">
        <v>999740</v>
      </c>
      <c r="M103" s="319">
        <v>999748</v>
      </c>
      <c r="N103" s="301">
        <f>L103-M103</f>
        <v>-8</v>
      </c>
      <c r="O103" s="301">
        <f>$F103*N103</f>
        <v>-6400</v>
      </c>
      <c r="P103" s="301">
        <f>O103/1000000</f>
        <v>-0.0064</v>
      </c>
      <c r="Q103" s="429"/>
    </row>
    <row r="104" spans="1:17" ht="18">
      <c r="A104" s="432"/>
      <c r="B104" s="448"/>
      <c r="C104" s="292"/>
      <c r="D104" s="118"/>
      <c r="E104" s="91"/>
      <c r="F104" s="387"/>
      <c r="G104" s="318"/>
      <c r="H104" s="319"/>
      <c r="I104" s="301"/>
      <c r="J104" s="301"/>
      <c r="K104" s="301">
        <v>0.2016</v>
      </c>
      <c r="L104" s="318"/>
      <c r="M104" s="319"/>
      <c r="N104" s="301"/>
      <c r="O104" s="301"/>
      <c r="P104" s="301"/>
      <c r="Q104" s="441" t="s">
        <v>478</v>
      </c>
    </row>
    <row r="105" spans="1:17" ht="18">
      <c r="A105" s="432">
        <v>66</v>
      </c>
      <c r="B105" s="448" t="s">
        <v>378</v>
      </c>
      <c r="C105" s="292">
        <v>4864950</v>
      </c>
      <c r="D105" s="118" t="s">
        <v>12</v>
      </c>
      <c r="E105" s="91" t="s">
        <v>325</v>
      </c>
      <c r="F105" s="387">
        <v>2000</v>
      </c>
      <c r="G105" s="318">
        <v>996564</v>
      </c>
      <c r="H105" s="319">
        <v>996590</v>
      </c>
      <c r="I105" s="301">
        <f>G105-H105</f>
        <v>-26</v>
      </c>
      <c r="J105" s="301">
        <f>$F105*I105</f>
        <v>-52000</v>
      </c>
      <c r="K105" s="301">
        <f>J105/1000000</f>
        <v>-0.052</v>
      </c>
      <c r="L105" s="318">
        <v>1054</v>
      </c>
      <c r="M105" s="319">
        <v>1055</v>
      </c>
      <c r="N105" s="301">
        <f>L105-M105</f>
        <v>-1</v>
      </c>
      <c r="O105" s="301">
        <f>$F105*N105</f>
        <v>-2000</v>
      </c>
      <c r="P105" s="301">
        <f>O105/1000000</f>
        <v>-0.002</v>
      </c>
      <c r="Q105" s="429"/>
    </row>
    <row r="106" spans="2:17" ht="18">
      <c r="B106" s="286" t="s">
        <v>392</v>
      </c>
      <c r="C106" s="292"/>
      <c r="D106" s="118"/>
      <c r="E106" s="91"/>
      <c r="F106" s="313"/>
      <c r="G106" s="318"/>
      <c r="H106" s="319"/>
      <c r="I106" s="301"/>
      <c r="J106" s="301"/>
      <c r="K106" s="301"/>
      <c r="L106" s="318"/>
      <c r="M106" s="319"/>
      <c r="N106" s="301"/>
      <c r="O106" s="301"/>
      <c r="P106" s="301"/>
      <c r="Q106" s="429"/>
    </row>
    <row r="107" spans="1:17" ht="18">
      <c r="A107" s="432">
        <v>67</v>
      </c>
      <c r="B107" s="448" t="s">
        <v>393</v>
      </c>
      <c r="C107" s="292">
        <v>4864810</v>
      </c>
      <c r="D107" s="118" t="s">
        <v>12</v>
      </c>
      <c r="E107" s="91" t="s">
        <v>325</v>
      </c>
      <c r="F107" s="387">
        <v>200</v>
      </c>
      <c r="G107" s="318">
        <v>980624</v>
      </c>
      <c r="H107" s="319">
        <v>980621</v>
      </c>
      <c r="I107" s="319">
        <f>G107-H107</f>
        <v>3</v>
      </c>
      <c r="J107" s="319">
        <f>$F107*I107</f>
        <v>600</v>
      </c>
      <c r="K107" s="319">
        <f>J107/1000000</f>
        <v>0.0006</v>
      </c>
      <c r="L107" s="318">
        <v>936</v>
      </c>
      <c r="M107" s="319">
        <v>637</v>
      </c>
      <c r="N107" s="319">
        <f>L107-M107</f>
        <v>299</v>
      </c>
      <c r="O107" s="319">
        <f>$F107*N107</f>
        <v>59800</v>
      </c>
      <c r="P107" s="320">
        <f>O107/1000000</f>
        <v>0.0598</v>
      </c>
      <c r="Q107" s="429"/>
    </row>
    <row r="108" spans="1:17" s="460" customFormat="1" ht="18">
      <c r="A108" s="342">
        <v>68</v>
      </c>
      <c r="B108" s="657" t="s">
        <v>394</v>
      </c>
      <c r="C108" s="292">
        <v>4864901</v>
      </c>
      <c r="D108" s="118" t="s">
        <v>12</v>
      </c>
      <c r="E108" s="91" t="s">
        <v>325</v>
      </c>
      <c r="F108" s="313">
        <v>250</v>
      </c>
      <c r="G108" s="318">
        <v>998257</v>
      </c>
      <c r="H108" s="319">
        <v>998255</v>
      </c>
      <c r="I108" s="301">
        <f>G108-H108</f>
        <v>2</v>
      </c>
      <c r="J108" s="301">
        <f>$F108*I108</f>
        <v>500</v>
      </c>
      <c r="K108" s="301">
        <f>J108/1000000</f>
        <v>0.0005</v>
      </c>
      <c r="L108" s="318">
        <v>420</v>
      </c>
      <c r="M108" s="319">
        <v>383</v>
      </c>
      <c r="N108" s="301">
        <f>L108-M108</f>
        <v>37</v>
      </c>
      <c r="O108" s="301">
        <f>$F108*N108</f>
        <v>9250</v>
      </c>
      <c r="P108" s="301">
        <f>O108/1000000</f>
        <v>0.00925</v>
      </c>
      <c r="Q108" s="429"/>
    </row>
    <row r="109" spans="1:17" s="460" customFormat="1" ht="18">
      <c r="A109" s="342"/>
      <c r="B109" s="324" t="s">
        <v>433</v>
      </c>
      <c r="C109" s="292"/>
      <c r="D109" s="118"/>
      <c r="E109" s="91"/>
      <c r="F109" s="313"/>
      <c r="G109" s="318"/>
      <c r="H109" s="319"/>
      <c r="I109" s="301"/>
      <c r="J109" s="301"/>
      <c r="K109" s="301"/>
      <c r="L109" s="318"/>
      <c r="M109" s="319"/>
      <c r="N109" s="301"/>
      <c r="O109" s="301"/>
      <c r="P109" s="301"/>
      <c r="Q109" s="429"/>
    </row>
    <row r="110" spans="1:17" s="460" customFormat="1" ht="18">
      <c r="A110" s="342">
        <v>69</v>
      </c>
      <c r="B110" s="657" t="s">
        <v>439</v>
      </c>
      <c r="C110" s="292">
        <v>4864960</v>
      </c>
      <c r="D110" s="118" t="s">
        <v>12</v>
      </c>
      <c r="E110" s="91" t="s">
        <v>325</v>
      </c>
      <c r="F110" s="313">
        <v>1000</v>
      </c>
      <c r="G110" s="318">
        <v>992669</v>
      </c>
      <c r="H110" s="319">
        <v>992803</v>
      </c>
      <c r="I110" s="319">
        <f>G110-H110</f>
        <v>-134</v>
      </c>
      <c r="J110" s="319">
        <f>$F110*I110</f>
        <v>-134000</v>
      </c>
      <c r="K110" s="319">
        <f>J110/1000000</f>
        <v>-0.134</v>
      </c>
      <c r="L110" s="318">
        <v>2196</v>
      </c>
      <c r="M110" s="319">
        <v>2211</v>
      </c>
      <c r="N110" s="319">
        <f>L110-M110</f>
        <v>-15</v>
      </c>
      <c r="O110" s="319">
        <f>$F110*N110</f>
        <v>-15000</v>
      </c>
      <c r="P110" s="320">
        <f>O110/1000000</f>
        <v>-0.015</v>
      </c>
      <c r="Q110" s="429"/>
    </row>
    <row r="111" spans="1:17" ht="18">
      <c r="A111" s="342">
        <v>70</v>
      </c>
      <c r="B111" s="657" t="s">
        <v>440</v>
      </c>
      <c r="C111" s="292">
        <v>5128441</v>
      </c>
      <c r="D111" s="118" t="s">
        <v>12</v>
      </c>
      <c r="E111" s="91" t="s">
        <v>325</v>
      </c>
      <c r="F111" s="508">
        <v>750</v>
      </c>
      <c r="G111" s="318">
        <v>1893</v>
      </c>
      <c r="H111" s="319">
        <v>1852</v>
      </c>
      <c r="I111" s="319">
        <f>G111-H111</f>
        <v>41</v>
      </c>
      <c r="J111" s="319">
        <f>$F111*I111</f>
        <v>30750</v>
      </c>
      <c r="K111" s="319">
        <f>J111/1000000</f>
        <v>0.03075</v>
      </c>
      <c r="L111" s="318">
        <v>3310</v>
      </c>
      <c r="M111" s="319">
        <v>3307</v>
      </c>
      <c r="N111" s="319">
        <f>L111-M111</f>
        <v>3</v>
      </c>
      <c r="O111" s="319">
        <f>$F111*N111</f>
        <v>2250</v>
      </c>
      <c r="P111" s="320">
        <f>O111/1000000</f>
        <v>0.00225</v>
      </c>
      <c r="Q111" s="429"/>
    </row>
    <row r="112" spans="2:92" s="463" customFormat="1" ht="15.75" thickBot="1">
      <c r="B112" s="696"/>
      <c r="G112" s="427"/>
      <c r="H112" s="428"/>
      <c r="I112" s="695"/>
      <c r="J112" s="695"/>
      <c r="K112" s="695"/>
      <c r="L112" s="427"/>
      <c r="M112" s="428"/>
      <c r="N112" s="695"/>
      <c r="O112" s="695"/>
      <c r="P112" s="695"/>
      <c r="Q112" s="559"/>
      <c r="R112" s="460"/>
      <c r="S112" s="460"/>
      <c r="T112" s="460"/>
      <c r="U112" s="460"/>
      <c r="V112" s="460"/>
      <c r="W112" s="460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460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0"/>
      <c r="BF112" s="460"/>
      <c r="BG112" s="460"/>
      <c r="BH112" s="460"/>
      <c r="BI112" s="460"/>
      <c r="BJ112" s="460"/>
      <c r="BK112" s="460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0"/>
      <c r="BX112" s="460"/>
      <c r="BY112" s="460"/>
      <c r="BZ112" s="460"/>
      <c r="CA112" s="460"/>
      <c r="CB112" s="460"/>
      <c r="CC112" s="460"/>
      <c r="CD112" s="460"/>
      <c r="CE112" s="460"/>
      <c r="CF112" s="460"/>
      <c r="CG112" s="460"/>
      <c r="CH112" s="460"/>
      <c r="CI112" s="460"/>
      <c r="CJ112" s="460"/>
      <c r="CK112" s="460"/>
      <c r="CL112" s="460"/>
      <c r="CM112" s="460"/>
      <c r="CN112" s="460"/>
    </row>
    <row r="113" spans="2:16" ht="18.75" thickTop="1">
      <c r="B113" s="145" t="s">
        <v>222</v>
      </c>
      <c r="G113" s="319"/>
      <c r="H113" s="319"/>
      <c r="I113" s="508"/>
      <c r="J113" s="508"/>
      <c r="K113" s="400">
        <f>SUM(K7:K112)</f>
        <v>-12.206735739999997</v>
      </c>
      <c r="L113" s="319"/>
      <c r="M113" s="319"/>
      <c r="N113" s="508"/>
      <c r="O113" s="508"/>
      <c r="P113" s="400">
        <f>SUM(P7:P112)</f>
        <v>-4.264105289999997</v>
      </c>
    </row>
    <row r="114" spans="2:16" ht="15">
      <c r="B114" s="15"/>
      <c r="G114" s="319"/>
      <c r="H114" s="319"/>
      <c r="I114" s="508"/>
      <c r="J114" s="508"/>
      <c r="K114" s="508"/>
      <c r="L114" s="319"/>
      <c r="M114" s="319"/>
      <c r="N114" s="508"/>
      <c r="O114" s="508"/>
      <c r="P114" s="508"/>
    </row>
    <row r="115" spans="2:16" ht="15">
      <c r="B115" s="15"/>
      <c r="G115" s="319"/>
      <c r="H115" s="319"/>
      <c r="I115" s="508"/>
      <c r="J115" s="508"/>
      <c r="K115" s="508"/>
      <c r="L115" s="319"/>
      <c r="M115" s="319"/>
      <c r="N115" s="508"/>
      <c r="O115" s="508"/>
      <c r="P115" s="508"/>
    </row>
    <row r="116" spans="2:16" ht="15">
      <c r="B116" s="15"/>
      <c r="G116" s="319"/>
      <c r="H116" s="319"/>
      <c r="I116" s="508"/>
      <c r="J116" s="508"/>
      <c r="K116" s="508"/>
      <c r="L116" s="319"/>
      <c r="M116" s="319"/>
      <c r="N116" s="508"/>
      <c r="O116" s="508"/>
      <c r="P116" s="508"/>
    </row>
    <row r="117" spans="2:16" ht="15">
      <c r="B117" s="15"/>
      <c r="G117" s="319"/>
      <c r="H117" s="319"/>
      <c r="I117" s="508"/>
      <c r="J117" s="508"/>
      <c r="K117" s="508"/>
      <c r="L117" s="319"/>
      <c r="M117" s="319"/>
      <c r="N117" s="508"/>
      <c r="O117" s="508"/>
      <c r="P117" s="508"/>
    </row>
    <row r="118" spans="2:16" ht="15">
      <c r="B118" s="15"/>
      <c r="G118" s="319"/>
      <c r="H118" s="319"/>
      <c r="I118" s="508"/>
      <c r="J118" s="508"/>
      <c r="K118" s="508"/>
      <c r="L118" s="319"/>
      <c r="M118" s="319"/>
      <c r="N118" s="508"/>
      <c r="O118" s="508"/>
      <c r="P118" s="508"/>
    </row>
    <row r="119" spans="1:16" ht="15.75">
      <c r="A119" s="14"/>
      <c r="G119" s="319"/>
      <c r="H119" s="319"/>
      <c r="I119" s="508"/>
      <c r="J119" s="508"/>
      <c r="K119" s="508"/>
      <c r="L119" s="319"/>
      <c r="M119" s="319"/>
      <c r="N119" s="508"/>
      <c r="O119" s="508"/>
      <c r="P119" s="508"/>
    </row>
    <row r="120" spans="1:17" ht="24" thickBot="1">
      <c r="A120" s="175" t="s">
        <v>221</v>
      </c>
      <c r="G120" s="319"/>
      <c r="H120" s="319"/>
      <c r="I120" s="78" t="s">
        <v>374</v>
      </c>
      <c r="J120" s="460"/>
      <c r="K120" s="460"/>
      <c r="L120" s="319"/>
      <c r="M120" s="319"/>
      <c r="N120" s="78" t="s">
        <v>375</v>
      </c>
      <c r="O120" s="460"/>
      <c r="P120" s="460"/>
      <c r="Q120" s="509" t="str">
        <f>Q1</f>
        <v>JULY-2020</v>
      </c>
    </row>
    <row r="121" spans="1:17" ht="39" customHeight="1" thickBot="1" thickTop="1">
      <c r="A121" s="500" t="s">
        <v>8</v>
      </c>
      <c r="B121" s="479" t="s">
        <v>9</v>
      </c>
      <c r="C121" s="480" t="s">
        <v>1</v>
      </c>
      <c r="D121" s="480" t="s">
        <v>2</v>
      </c>
      <c r="E121" s="480" t="s">
        <v>3</v>
      </c>
      <c r="F121" s="480" t="s">
        <v>10</v>
      </c>
      <c r="G121" s="478" t="str">
        <f>G5</f>
        <v>FINAL READING 31/07/2020</v>
      </c>
      <c r="H121" s="480" t="str">
        <f>H5</f>
        <v>INTIAL READING 01/07/2020</v>
      </c>
      <c r="I121" s="480" t="s">
        <v>4</v>
      </c>
      <c r="J121" s="480" t="s">
        <v>5</v>
      </c>
      <c r="K121" s="501" t="s">
        <v>6</v>
      </c>
      <c r="L121" s="478" t="str">
        <f>L5</f>
        <v>FINAL READING 31/07/2020</v>
      </c>
      <c r="M121" s="480" t="str">
        <f>M5</f>
        <v>INTIAL READING 01/07/2020</v>
      </c>
      <c r="N121" s="480" t="s">
        <v>4</v>
      </c>
      <c r="O121" s="480" t="s">
        <v>5</v>
      </c>
      <c r="P121" s="501" t="s">
        <v>6</v>
      </c>
      <c r="Q121" s="501" t="s">
        <v>288</v>
      </c>
    </row>
    <row r="122" spans="1:16" ht="7.5" customHeight="1" hidden="1" thickBot="1" thickTop="1">
      <c r="A122" s="12"/>
      <c r="B122" s="11"/>
      <c r="C122" s="10"/>
      <c r="D122" s="10"/>
      <c r="E122" s="10"/>
      <c r="F122" s="10"/>
      <c r="G122" s="319"/>
      <c r="H122" s="319"/>
      <c r="I122" s="508"/>
      <c r="J122" s="508"/>
      <c r="K122" s="508"/>
      <c r="L122" s="319"/>
      <c r="M122" s="319"/>
      <c r="N122" s="508"/>
      <c r="O122" s="508"/>
      <c r="P122" s="508"/>
    </row>
    <row r="123" spans="1:17" ht="15.75" customHeight="1" thickTop="1">
      <c r="A123" s="315"/>
      <c r="B123" s="316" t="s">
        <v>26</v>
      </c>
      <c r="C123" s="304"/>
      <c r="D123" s="298"/>
      <c r="E123" s="298"/>
      <c r="F123" s="298"/>
      <c r="G123" s="319"/>
      <c r="H123" s="319"/>
      <c r="I123" s="511"/>
      <c r="J123" s="511"/>
      <c r="K123" s="512"/>
      <c r="L123" s="319"/>
      <c r="M123" s="319"/>
      <c r="N123" s="511"/>
      <c r="O123" s="511"/>
      <c r="P123" s="512"/>
      <c r="Q123" s="507"/>
    </row>
    <row r="124" spans="1:17" ht="15.75" customHeight="1">
      <c r="A124" s="303">
        <v>1</v>
      </c>
      <c r="B124" s="322" t="s">
        <v>75</v>
      </c>
      <c r="C124" s="313">
        <v>5295192</v>
      </c>
      <c r="D124" s="306" t="s">
        <v>12</v>
      </c>
      <c r="E124" s="306" t="s">
        <v>325</v>
      </c>
      <c r="F124" s="313">
        <v>-100</v>
      </c>
      <c r="G124" s="318">
        <v>15405</v>
      </c>
      <c r="H124" s="319">
        <v>15325</v>
      </c>
      <c r="I124" s="319">
        <f>G124-H124</f>
        <v>80</v>
      </c>
      <c r="J124" s="319">
        <f>$F124*I124</f>
        <v>-8000</v>
      </c>
      <c r="K124" s="319">
        <f>J124/1000000</f>
        <v>-0.008</v>
      </c>
      <c r="L124" s="318">
        <v>143076</v>
      </c>
      <c r="M124" s="319">
        <v>142996</v>
      </c>
      <c r="N124" s="319">
        <f>L124-M124</f>
        <v>80</v>
      </c>
      <c r="O124" s="319">
        <f>$F124*N124</f>
        <v>-8000</v>
      </c>
      <c r="P124" s="320">
        <f>O124/1000000</f>
        <v>-0.008</v>
      </c>
      <c r="Q124" s="429"/>
    </row>
    <row r="125" spans="1:17" ht="16.5">
      <c r="A125" s="303"/>
      <c r="B125" s="323" t="s">
        <v>38</v>
      </c>
      <c r="C125" s="313"/>
      <c r="D125" s="326"/>
      <c r="E125" s="326"/>
      <c r="F125" s="313">
        <v>-100</v>
      </c>
      <c r="G125" s="318"/>
      <c r="H125" s="319"/>
      <c r="I125" s="319"/>
      <c r="J125" s="319"/>
      <c r="K125" s="320"/>
      <c r="L125" s="318">
        <v>123184</v>
      </c>
      <c r="M125" s="319">
        <v>122449</v>
      </c>
      <c r="N125" s="319">
        <f>L125-M125</f>
        <v>735</v>
      </c>
      <c r="O125" s="319">
        <f>$F125*N125</f>
        <v>-73500</v>
      </c>
      <c r="P125" s="320">
        <f>O125/1000000</f>
        <v>-0.0735</v>
      </c>
      <c r="Q125" s="429"/>
    </row>
    <row r="126" spans="1:17" ht="16.5">
      <c r="A126" s="303">
        <v>2</v>
      </c>
      <c r="B126" s="322" t="s">
        <v>39</v>
      </c>
      <c r="C126" s="313">
        <v>4864787</v>
      </c>
      <c r="D126" s="325" t="s">
        <v>12</v>
      </c>
      <c r="E126" s="306" t="s">
        <v>325</v>
      </c>
      <c r="F126" s="313">
        <v>-800</v>
      </c>
      <c r="G126" s="318">
        <v>331</v>
      </c>
      <c r="H126" s="319">
        <v>328</v>
      </c>
      <c r="I126" s="319">
        <f>G126-H126</f>
        <v>3</v>
      </c>
      <c r="J126" s="319">
        <f>$F126*I126</f>
        <v>-2400</v>
      </c>
      <c r="K126" s="320">
        <f>J126/1000000</f>
        <v>-0.0024</v>
      </c>
      <c r="L126" s="318">
        <v>697</v>
      </c>
      <c r="M126" s="319">
        <v>627</v>
      </c>
      <c r="N126" s="319">
        <f>L126-M126</f>
        <v>70</v>
      </c>
      <c r="O126" s="319">
        <f>$F126*N126</f>
        <v>-56000</v>
      </c>
      <c r="P126" s="320">
        <f>O126/1000000</f>
        <v>-0.056</v>
      </c>
      <c r="Q126" s="429"/>
    </row>
    <row r="127" spans="1:17" ht="15.75" customHeight="1">
      <c r="A127" s="303"/>
      <c r="B127" s="323" t="s">
        <v>18</v>
      </c>
      <c r="C127" s="313"/>
      <c r="D127" s="325"/>
      <c r="E127" s="306"/>
      <c r="F127" s="313"/>
      <c r="G127" s="318"/>
      <c r="H127" s="319"/>
      <c r="I127" s="319"/>
      <c r="J127" s="319"/>
      <c r="K127" s="320"/>
      <c r="L127" s="318"/>
      <c r="M127" s="319"/>
      <c r="N127" s="319"/>
      <c r="O127" s="319"/>
      <c r="P127" s="320"/>
      <c r="Q127" s="429"/>
    </row>
    <row r="128" spans="1:17" ht="16.5">
      <c r="A128" s="303">
        <v>3</v>
      </c>
      <c r="B128" s="322" t="s">
        <v>19</v>
      </c>
      <c r="C128" s="313">
        <v>4864831</v>
      </c>
      <c r="D128" s="325" t="s">
        <v>12</v>
      </c>
      <c r="E128" s="306" t="s">
        <v>325</v>
      </c>
      <c r="F128" s="313">
        <v>-1000</v>
      </c>
      <c r="G128" s="318">
        <v>821</v>
      </c>
      <c r="H128" s="319">
        <v>821</v>
      </c>
      <c r="I128" s="319">
        <f>G128-H128</f>
        <v>0</v>
      </c>
      <c r="J128" s="319">
        <f>$F128*I128</f>
        <v>0</v>
      </c>
      <c r="K128" s="320">
        <f>J128/1000000</f>
        <v>0</v>
      </c>
      <c r="L128" s="318">
        <v>187</v>
      </c>
      <c r="M128" s="319">
        <v>98</v>
      </c>
      <c r="N128" s="319">
        <f>L128-M128</f>
        <v>89</v>
      </c>
      <c r="O128" s="319">
        <f>$F128*N128</f>
        <v>-89000</v>
      </c>
      <c r="P128" s="320">
        <f>O128/1000000</f>
        <v>-0.089</v>
      </c>
      <c r="Q128" s="721"/>
    </row>
    <row r="129" spans="1:17" ht="16.5">
      <c r="A129" s="303">
        <v>4</v>
      </c>
      <c r="B129" s="322" t="s">
        <v>20</v>
      </c>
      <c r="C129" s="313">
        <v>4864825</v>
      </c>
      <c r="D129" s="325" t="s">
        <v>12</v>
      </c>
      <c r="E129" s="306" t="s">
        <v>325</v>
      </c>
      <c r="F129" s="313">
        <v>-133.33</v>
      </c>
      <c r="G129" s="318">
        <v>6546</v>
      </c>
      <c r="H129" s="319">
        <v>6546</v>
      </c>
      <c r="I129" s="319">
        <f>G129-H129</f>
        <v>0</v>
      </c>
      <c r="J129" s="319">
        <f>$F129*I129</f>
        <v>0</v>
      </c>
      <c r="K129" s="320">
        <f>J129/1000000</f>
        <v>0</v>
      </c>
      <c r="L129" s="318">
        <v>3793</v>
      </c>
      <c r="M129" s="319">
        <v>1637</v>
      </c>
      <c r="N129" s="319">
        <f>L129-M129</f>
        <v>2156</v>
      </c>
      <c r="O129" s="319">
        <f>$F129*N129</f>
        <v>-287459.48000000004</v>
      </c>
      <c r="P129" s="320">
        <f>O129/1000000</f>
        <v>-0.28745948000000004</v>
      </c>
      <c r="Q129" s="429"/>
    </row>
    <row r="130" spans="1:17" ht="16.5">
      <c r="A130" s="513"/>
      <c r="B130" s="514" t="s">
        <v>45</v>
      </c>
      <c r="C130" s="302"/>
      <c r="D130" s="306"/>
      <c r="E130" s="306"/>
      <c r="F130" s="515"/>
      <c r="G130" s="318"/>
      <c r="H130" s="319"/>
      <c r="I130" s="319"/>
      <c r="J130" s="319"/>
      <c r="K130" s="320"/>
      <c r="L130" s="318"/>
      <c r="M130" s="319"/>
      <c r="N130" s="319"/>
      <c r="O130" s="319"/>
      <c r="P130" s="320"/>
      <c r="Q130" s="429"/>
    </row>
    <row r="131" spans="1:17" ht="16.5">
      <c r="A131" s="303">
        <v>5</v>
      </c>
      <c r="B131" s="464" t="s">
        <v>46</v>
      </c>
      <c r="C131" s="313">
        <v>4865149</v>
      </c>
      <c r="D131" s="326" t="s">
        <v>12</v>
      </c>
      <c r="E131" s="306" t="s">
        <v>325</v>
      </c>
      <c r="F131" s="313">
        <v>-187.5</v>
      </c>
      <c r="G131" s="318">
        <v>997452</v>
      </c>
      <c r="H131" s="319">
        <v>997459</v>
      </c>
      <c r="I131" s="319">
        <f>G131-H131</f>
        <v>-7</v>
      </c>
      <c r="J131" s="319">
        <f>$F131*I131</f>
        <v>1312.5</v>
      </c>
      <c r="K131" s="320">
        <f>J131/1000000</f>
        <v>0.0013125</v>
      </c>
      <c r="L131" s="318">
        <v>999924</v>
      </c>
      <c r="M131" s="319">
        <v>999947</v>
      </c>
      <c r="N131" s="319">
        <f>L131-M131</f>
        <v>-23</v>
      </c>
      <c r="O131" s="319">
        <f>$F131*N131</f>
        <v>4312.5</v>
      </c>
      <c r="P131" s="320">
        <f>O131/1000000</f>
        <v>0.0043125</v>
      </c>
      <c r="Q131" s="457"/>
    </row>
    <row r="132" spans="1:17" ht="16.5">
      <c r="A132" s="303"/>
      <c r="B132" s="323" t="s">
        <v>34</v>
      </c>
      <c r="C132" s="313"/>
      <c r="D132" s="326"/>
      <c r="E132" s="306"/>
      <c r="F132" s="313"/>
      <c r="G132" s="318"/>
      <c r="H132" s="319"/>
      <c r="I132" s="319"/>
      <c r="J132" s="319"/>
      <c r="K132" s="320"/>
      <c r="L132" s="318"/>
      <c r="M132" s="319"/>
      <c r="N132" s="319"/>
      <c r="O132" s="319"/>
      <c r="P132" s="320"/>
      <c r="Q132" s="429"/>
    </row>
    <row r="133" spans="1:17" ht="16.5">
      <c r="A133" s="303">
        <v>6</v>
      </c>
      <c r="B133" s="322" t="s">
        <v>339</v>
      </c>
      <c r="C133" s="313">
        <v>5128439</v>
      </c>
      <c r="D133" s="325" t="s">
        <v>12</v>
      </c>
      <c r="E133" s="306" t="s">
        <v>325</v>
      </c>
      <c r="F133" s="313">
        <v>-800</v>
      </c>
      <c r="G133" s="318">
        <v>918785</v>
      </c>
      <c r="H133" s="319">
        <v>921567</v>
      </c>
      <c r="I133" s="319">
        <f>G133-H133</f>
        <v>-2782</v>
      </c>
      <c r="J133" s="319">
        <f>$F133*I133</f>
        <v>2225600</v>
      </c>
      <c r="K133" s="320">
        <f>J133/1000000</f>
        <v>2.2256</v>
      </c>
      <c r="L133" s="318">
        <v>997978</v>
      </c>
      <c r="M133" s="319">
        <v>997983</v>
      </c>
      <c r="N133" s="319">
        <f>L133-M133</f>
        <v>-5</v>
      </c>
      <c r="O133" s="319">
        <f>$F133*N133</f>
        <v>4000</v>
      </c>
      <c r="P133" s="320">
        <f>O133/1000000</f>
        <v>0.004</v>
      </c>
      <c r="Q133" s="429"/>
    </row>
    <row r="134" spans="1:17" ht="16.5">
      <c r="A134" s="303"/>
      <c r="B134" s="324" t="s">
        <v>362</v>
      </c>
      <c r="C134" s="313"/>
      <c r="D134" s="325"/>
      <c r="E134" s="306"/>
      <c r="F134" s="313"/>
      <c r="G134" s="318"/>
      <c r="H134" s="319"/>
      <c r="I134" s="319"/>
      <c r="J134" s="319"/>
      <c r="K134" s="320"/>
      <c r="L134" s="318"/>
      <c r="M134" s="319"/>
      <c r="N134" s="319"/>
      <c r="O134" s="319"/>
      <c r="P134" s="320"/>
      <c r="Q134" s="429"/>
    </row>
    <row r="135" spans="1:17" s="306" customFormat="1" ht="15">
      <c r="A135" s="326">
        <v>7</v>
      </c>
      <c r="B135" s="722" t="s">
        <v>367</v>
      </c>
      <c r="C135" s="342">
        <v>4864971</v>
      </c>
      <c r="D135" s="325" t="s">
        <v>12</v>
      </c>
      <c r="E135" s="306" t="s">
        <v>325</v>
      </c>
      <c r="F135" s="325">
        <v>800</v>
      </c>
      <c r="G135" s="318">
        <v>0</v>
      </c>
      <c r="H135" s="319">
        <v>0</v>
      </c>
      <c r="I135" s="326">
        <f>G135-H135</f>
        <v>0</v>
      </c>
      <c r="J135" s="326">
        <f>$F135*I135</f>
        <v>0</v>
      </c>
      <c r="K135" s="326">
        <f>J135/1000000</f>
        <v>0</v>
      </c>
      <c r="L135" s="318">
        <v>999495</v>
      </c>
      <c r="M135" s="319">
        <v>999495</v>
      </c>
      <c r="N135" s="326">
        <f>L135-M135</f>
        <v>0</v>
      </c>
      <c r="O135" s="326">
        <f>$F135*N135</f>
        <v>0</v>
      </c>
      <c r="P135" s="326">
        <f>O135/1000000</f>
        <v>0</v>
      </c>
      <c r="Q135" s="450"/>
    </row>
    <row r="136" spans="1:17" s="620" customFormat="1" ht="18" customHeight="1">
      <c r="A136" s="338"/>
      <c r="B136" s="716" t="s">
        <v>430</v>
      </c>
      <c r="C136" s="342"/>
      <c r="D136" s="325"/>
      <c r="E136" s="306"/>
      <c r="F136" s="325"/>
      <c r="G136" s="318"/>
      <c r="H136" s="319"/>
      <c r="I136" s="326"/>
      <c r="J136" s="326"/>
      <c r="K136" s="326"/>
      <c r="L136" s="318"/>
      <c r="M136" s="319"/>
      <c r="N136" s="326"/>
      <c r="O136" s="326"/>
      <c r="P136" s="326"/>
      <c r="Q136" s="450"/>
    </row>
    <row r="137" spans="1:17" s="620" customFormat="1" ht="15">
      <c r="A137" s="338">
        <v>8</v>
      </c>
      <c r="B137" s="722" t="s">
        <v>431</v>
      </c>
      <c r="C137" s="342">
        <v>4864952</v>
      </c>
      <c r="D137" s="325" t="s">
        <v>12</v>
      </c>
      <c r="E137" s="306" t="s">
        <v>325</v>
      </c>
      <c r="F137" s="325">
        <v>-625</v>
      </c>
      <c r="G137" s="318">
        <v>989654</v>
      </c>
      <c r="H137" s="319">
        <v>989683</v>
      </c>
      <c r="I137" s="326">
        <f>G137-H137</f>
        <v>-29</v>
      </c>
      <c r="J137" s="326">
        <f>$F137*I137</f>
        <v>18125</v>
      </c>
      <c r="K137" s="326">
        <f>J137/1000000</f>
        <v>0.018125</v>
      </c>
      <c r="L137" s="318">
        <v>999992</v>
      </c>
      <c r="M137" s="319">
        <v>999993</v>
      </c>
      <c r="N137" s="326">
        <f>L137-M137</f>
        <v>-1</v>
      </c>
      <c r="O137" s="326">
        <f>$F137*N137</f>
        <v>625</v>
      </c>
      <c r="P137" s="326">
        <f>O137/1000000</f>
        <v>0.000625</v>
      </c>
      <c r="Q137" s="450"/>
    </row>
    <row r="138" spans="1:17" s="620" customFormat="1" ht="15">
      <c r="A138" s="338">
        <v>9</v>
      </c>
      <c r="B138" s="722" t="s">
        <v>431</v>
      </c>
      <c r="C138" s="342">
        <v>5129958</v>
      </c>
      <c r="D138" s="325" t="s">
        <v>12</v>
      </c>
      <c r="E138" s="306" t="s">
        <v>325</v>
      </c>
      <c r="F138" s="325">
        <v>-625</v>
      </c>
      <c r="G138" s="318">
        <v>990780</v>
      </c>
      <c r="H138" s="319">
        <v>990782</v>
      </c>
      <c r="I138" s="326">
        <f>G138-H138</f>
        <v>-2</v>
      </c>
      <c r="J138" s="326">
        <f>$F138*I138</f>
        <v>1250</v>
      </c>
      <c r="K138" s="326">
        <f>J138/1000000</f>
        <v>0.00125</v>
      </c>
      <c r="L138" s="318">
        <v>999853</v>
      </c>
      <c r="M138" s="319">
        <v>999843</v>
      </c>
      <c r="N138" s="326">
        <f>L138-M138</f>
        <v>10</v>
      </c>
      <c r="O138" s="326">
        <f>$F138*N138</f>
        <v>-6250</v>
      </c>
      <c r="P138" s="326">
        <f>O138/1000000</f>
        <v>-0.00625</v>
      </c>
      <c r="Q138" s="450"/>
    </row>
    <row r="139" spans="1:17" s="620" customFormat="1" ht="15.75">
      <c r="A139" s="338"/>
      <c r="B139" s="716" t="s">
        <v>433</v>
      </c>
      <c r="C139" s="342"/>
      <c r="D139" s="325"/>
      <c r="E139" s="306"/>
      <c r="F139" s="325"/>
      <c r="G139" s="318"/>
      <c r="H139" s="319"/>
      <c r="I139" s="326"/>
      <c r="J139" s="326"/>
      <c r="K139" s="326"/>
      <c r="L139" s="318"/>
      <c r="M139" s="319"/>
      <c r="N139" s="326"/>
      <c r="O139" s="326"/>
      <c r="P139" s="326"/>
      <c r="Q139" s="450"/>
    </row>
    <row r="140" spans="1:17" s="620" customFormat="1" ht="15">
      <c r="A140" s="338">
        <v>10</v>
      </c>
      <c r="B140" s="722" t="s">
        <v>434</v>
      </c>
      <c r="C140" s="342">
        <v>4865158</v>
      </c>
      <c r="D140" s="325" t="s">
        <v>12</v>
      </c>
      <c r="E140" s="306" t="s">
        <v>325</v>
      </c>
      <c r="F140" s="325">
        <v>-200</v>
      </c>
      <c r="G140" s="318">
        <v>996921</v>
      </c>
      <c r="H140" s="319">
        <v>997021</v>
      </c>
      <c r="I140" s="326">
        <f>G140-H140</f>
        <v>-100</v>
      </c>
      <c r="J140" s="326">
        <f>$F140*I140</f>
        <v>20000</v>
      </c>
      <c r="K140" s="326">
        <f>J140/1000000</f>
        <v>0.02</v>
      </c>
      <c r="L140" s="318">
        <v>14460</v>
      </c>
      <c r="M140" s="319">
        <v>14496</v>
      </c>
      <c r="N140" s="326">
        <f>L140-M140</f>
        <v>-36</v>
      </c>
      <c r="O140" s="326">
        <f>$F140*N140</f>
        <v>7200</v>
      </c>
      <c r="P140" s="326">
        <f>O140/1000000</f>
        <v>0.0072</v>
      </c>
      <c r="Q140" s="450"/>
    </row>
    <row r="141" spans="1:17" s="620" customFormat="1" ht="15">
      <c r="A141" s="338">
        <v>11</v>
      </c>
      <c r="B141" s="722" t="s">
        <v>435</v>
      </c>
      <c r="C141" s="342">
        <v>4864816</v>
      </c>
      <c r="D141" s="325" t="s">
        <v>12</v>
      </c>
      <c r="E141" s="306" t="s">
        <v>325</v>
      </c>
      <c r="F141" s="325">
        <v>-187.5</v>
      </c>
      <c r="G141" s="318">
        <v>993555</v>
      </c>
      <c r="H141" s="319">
        <v>993733</v>
      </c>
      <c r="I141" s="326">
        <f>G141-H141</f>
        <v>-178</v>
      </c>
      <c r="J141" s="326">
        <f>$F141*I141</f>
        <v>33375</v>
      </c>
      <c r="K141" s="326">
        <f>J141/1000000</f>
        <v>0.033375</v>
      </c>
      <c r="L141" s="318">
        <v>5439</v>
      </c>
      <c r="M141" s="319">
        <v>5448</v>
      </c>
      <c r="N141" s="326">
        <f>L141-M141</f>
        <v>-9</v>
      </c>
      <c r="O141" s="326">
        <f>$F141*N141</f>
        <v>1687.5</v>
      </c>
      <c r="P141" s="326">
        <f>O141/1000000</f>
        <v>0.0016875</v>
      </c>
      <c r="Q141" s="450"/>
    </row>
    <row r="142" spans="1:17" s="620" customFormat="1" ht="15">
      <c r="A142" s="338">
        <v>12</v>
      </c>
      <c r="B142" s="722" t="s">
        <v>436</v>
      </c>
      <c r="C142" s="342">
        <v>4864808</v>
      </c>
      <c r="D142" s="325" t="s">
        <v>12</v>
      </c>
      <c r="E142" s="306" t="s">
        <v>325</v>
      </c>
      <c r="F142" s="325">
        <v>-187.5</v>
      </c>
      <c r="G142" s="318">
        <v>992387</v>
      </c>
      <c r="H142" s="319">
        <v>992516</v>
      </c>
      <c r="I142" s="326">
        <f>G142-H142</f>
        <v>-129</v>
      </c>
      <c r="J142" s="326">
        <f>$F142*I142</f>
        <v>24187.5</v>
      </c>
      <c r="K142" s="326">
        <f>J142/1000000</f>
        <v>0.0241875</v>
      </c>
      <c r="L142" s="318">
        <v>4078</v>
      </c>
      <c r="M142" s="319">
        <v>4053</v>
      </c>
      <c r="N142" s="326">
        <f>L142-M142</f>
        <v>25</v>
      </c>
      <c r="O142" s="326">
        <f>$F142*N142</f>
        <v>-4687.5</v>
      </c>
      <c r="P142" s="326">
        <f>O142/1000000</f>
        <v>-0.0046875</v>
      </c>
      <c r="Q142" s="450"/>
    </row>
    <row r="143" spans="1:17" s="620" customFormat="1" ht="15">
      <c r="A143" s="338">
        <v>13</v>
      </c>
      <c r="B143" s="722" t="s">
        <v>437</v>
      </c>
      <c r="C143" s="342">
        <v>4865005</v>
      </c>
      <c r="D143" s="325" t="s">
        <v>12</v>
      </c>
      <c r="E143" s="306" t="s">
        <v>325</v>
      </c>
      <c r="F143" s="325">
        <v>-250</v>
      </c>
      <c r="G143" s="318">
        <v>3501</v>
      </c>
      <c r="H143" s="319">
        <v>3330</v>
      </c>
      <c r="I143" s="326">
        <f>G143-H143</f>
        <v>171</v>
      </c>
      <c r="J143" s="326">
        <f>$F143*I143</f>
        <v>-42750</v>
      </c>
      <c r="K143" s="326">
        <f>J143/1000000</f>
        <v>-0.04275</v>
      </c>
      <c r="L143" s="318">
        <v>8010</v>
      </c>
      <c r="M143" s="319">
        <v>7981</v>
      </c>
      <c r="N143" s="326">
        <f>L143-M143</f>
        <v>29</v>
      </c>
      <c r="O143" s="326">
        <f>$F143*N143</f>
        <v>-7250</v>
      </c>
      <c r="P143" s="326">
        <f>O143/1000000</f>
        <v>-0.00725</v>
      </c>
      <c r="Q143" s="450"/>
    </row>
    <row r="144" spans="1:17" s="306" customFormat="1" ht="15.75" thickBot="1">
      <c r="A144" s="656">
        <v>14</v>
      </c>
      <c r="B144" s="717" t="s">
        <v>438</v>
      </c>
      <c r="C144" s="718">
        <v>4864822</v>
      </c>
      <c r="D144" s="723" t="s">
        <v>12</v>
      </c>
      <c r="E144" s="719" t="s">
        <v>325</v>
      </c>
      <c r="F144" s="718">
        <v>-100</v>
      </c>
      <c r="G144" s="427">
        <v>996340</v>
      </c>
      <c r="H144" s="428">
        <v>996144</v>
      </c>
      <c r="I144" s="718">
        <f>G144-H144</f>
        <v>196</v>
      </c>
      <c r="J144" s="718">
        <f>$F144*I144</f>
        <v>-19600</v>
      </c>
      <c r="K144" s="718">
        <f>J144/1000000</f>
        <v>-0.0196</v>
      </c>
      <c r="L144" s="427">
        <v>29346</v>
      </c>
      <c r="M144" s="428">
        <v>29054</v>
      </c>
      <c r="N144" s="718">
        <f>L144-M144</f>
        <v>292</v>
      </c>
      <c r="O144" s="718">
        <f>$F144*N144</f>
        <v>-29200</v>
      </c>
      <c r="P144" s="816">
        <f>O144/1000000</f>
        <v>-0.0292</v>
      </c>
      <c r="Q144" s="817"/>
    </row>
    <row r="145" ht="15.75" thickTop="1">
      <c r="L145" s="319"/>
    </row>
    <row r="146" spans="2:16" ht="18">
      <c r="B146" s="296" t="s">
        <v>289</v>
      </c>
      <c r="K146" s="146">
        <f>SUM(K124:K145)</f>
        <v>2.2511</v>
      </c>
      <c r="P146" s="146">
        <f>SUM(P124:P145)</f>
        <v>-0.54352198</v>
      </c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ht="13.5" thickBot="1"/>
    <row r="153" spans="1:17" ht="31.5" customHeight="1">
      <c r="A153" s="132" t="s">
        <v>224</v>
      </c>
      <c r="B153" s="133"/>
      <c r="C153" s="133"/>
      <c r="D153" s="134"/>
      <c r="E153" s="135"/>
      <c r="F153" s="134"/>
      <c r="G153" s="134"/>
      <c r="H153" s="133"/>
      <c r="I153" s="136"/>
      <c r="J153" s="137"/>
      <c r="K153" s="138"/>
      <c r="L153" s="518"/>
      <c r="M153" s="518"/>
      <c r="N153" s="518"/>
      <c r="O153" s="518"/>
      <c r="P153" s="518"/>
      <c r="Q153" s="519"/>
    </row>
    <row r="154" spans="1:17" ht="28.5" customHeight="1">
      <c r="A154" s="139" t="s">
        <v>286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K113</f>
        <v>-12.206735739999997</v>
      </c>
      <c r="L154" s="460"/>
      <c r="M154" s="460"/>
      <c r="N154" s="460"/>
      <c r="O154" s="460"/>
      <c r="P154" s="131">
        <f>P113</f>
        <v>-4.264105289999997</v>
      </c>
      <c r="Q154" s="520"/>
    </row>
    <row r="155" spans="1:17" ht="28.5" customHeight="1">
      <c r="A155" s="139" t="s">
        <v>287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K146</f>
        <v>2.2511</v>
      </c>
      <c r="L155" s="460"/>
      <c r="M155" s="460"/>
      <c r="N155" s="460"/>
      <c r="O155" s="460"/>
      <c r="P155" s="131">
        <f>P146</f>
        <v>-0.54352198</v>
      </c>
      <c r="Q155" s="520"/>
    </row>
    <row r="156" spans="1:17" ht="28.5" customHeight="1">
      <c r="A156" s="139" t="s">
        <v>225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'ROHTAK ROAD'!K44</f>
        <v>0.10426249999999998</v>
      </c>
      <c r="L156" s="460"/>
      <c r="M156" s="460"/>
      <c r="N156" s="460"/>
      <c r="O156" s="460"/>
      <c r="P156" s="131">
        <f>'ROHTAK ROAD'!P44</f>
        <v>-0.186425</v>
      </c>
      <c r="Q156" s="520"/>
    </row>
    <row r="157" spans="1:17" ht="27.75" customHeight="1" thickBot="1">
      <c r="A157" s="141" t="s">
        <v>226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394">
        <f>SUM(K154:K156)</f>
        <v>-9.851373239999997</v>
      </c>
      <c r="L157" s="521"/>
      <c r="M157" s="521"/>
      <c r="N157" s="521"/>
      <c r="O157" s="521"/>
      <c r="P157" s="394">
        <f>SUM(P154:P156)</f>
        <v>-4.994052269999997</v>
      </c>
      <c r="Q157" s="522"/>
    </row>
    <row r="161" ht="13.5" thickBot="1">
      <c r="A161" s="231"/>
    </row>
    <row r="162" spans="1:17" ht="12.75">
      <c r="A162" s="523"/>
      <c r="B162" s="524"/>
      <c r="C162" s="524"/>
      <c r="D162" s="524"/>
      <c r="E162" s="524"/>
      <c r="F162" s="524"/>
      <c r="G162" s="524"/>
      <c r="H162" s="518"/>
      <c r="I162" s="518"/>
      <c r="J162" s="518"/>
      <c r="K162" s="518"/>
      <c r="L162" s="518"/>
      <c r="M162" s="518"/>
      <c r="N162" s="518"/>
      <c r="O162" s="518"/>
      <c r="P162" s="518"/>
      <c r="Q162" s="519"/>
    </row>
    <row r="163" spans="1:17" ht="23.25">
      <c r="A163" s="525" t="s">
        <v>306</v>
      </c>
      <c r="B163" s="526"/>
      <c r="C163" s="526"/>
      <c r="D163" s="526"/>
      <c r="E163" s="526"/>
      <c r="F163" s="526"/>
      <c r="G163" s="526"/>
      <c r="H163" s="460"/>
      <c r="I163" s="460"/>
      <c r="J163" s="460"/>
      <c r="K163" s="460"/>
      <c r="L163" s="460"/>
      <c r="M163" s="460"/>
      <c r="N163" s="460"/>
      <c r="O163" s="460"/>
      <c r="P163" s="460"/>
      <c r="Q163" s="520"/>
    </row>
    <row r="164" spans="1:17" ht="12.75">
      <c r="A164" s="527"/>
      <c r="B164" s="526"/>
      <c r="C164" s="526"/>
      <c r="D164" s="526"/>
      <c r="E164" s="526"/>
      <c r="F164" s="526"/>
      <c r="G164" s="526"/>
      <c r="H164" s="460"/>
      <c r="I164" s="460"/>
      <c r="J164" s="460"/>
      <c r="K164" s="460"/>
      <c r="L164" s="460"/>
      <c r="M164" s="460"/>
      <c r="N164" s="460"/>
      <c r="O164" s="460"/>
      <c r="P164" s="460"/>
      <c r="Q164" s="520"/>
    </row>
    <row r="165" spans="1:17" ht="15.75">
      <c r="A165" s="528"/>
      <c r="B165" s="529"/>
      <c r="C165" s="529"/>
      <c r="D165" s="529"/>
      <c r="E165" s="529"/>
      <c r="F165" s="529"/>
      <c r="G165" s="529"/>
      <c r="H165" s="460"/>
      <c r="I165" s="460"/>
      <c r="J165" s="460"/>
      <c r="K165" s="530" t="s">
        <v>318</v>
      </c>
      <c r="L165" s="460"/>
      <c r="M165" s="460"/>
      <c r="N165" s="460"/>
      <c r="O165" s="460"/>
      <c r="P165" s="530" t="s">
        <v>319</v>
      </c>
      <c r="Q165" s="520"/>
    </row>
    <row r="166" spans="1:17" ht="12.75">
      <c r="A166" s="531"/>
      <c r="B166" s="91"/>
      <c r="C166" s="91"/>
      <c r="D166" s="91"/>
      <c r="E166" s="91"/>
      <c r="F166" s="91"/>
      <c r="G166" s="91"/>
      <c r="H166" s="460"/>
      <c r="I166" s="460"/>
      <c r="J166" s="460"/>
      <c r="K166" s="460"/>
      <c r="L166" s="460"/>
      <c r="M166" s="460"/>
      <c r="N166" s="460"/>
      <c r="O166" s="460"/>
      <c r="P166" s="460"/>
      <c r="Q166" s="520"/>
    </row>
    <row r="167" spans="1:17" ht="12.75">
      <c r="A167" s="531"/>
      <c r="B167" s="91"/>
      <c r="C167" s="91"/>
      <c r="D167" s="91"/>
      <c r="E167" s="91"/>
      <c r="F167" s="91"/>
      <c r="G167" s="91"/>
      <c r="H167" s="460"/>
      <c r="I167" s="460"/>
      <c r="J167" s="460"/>
      <c r="K167" s="460"/>
      <c r="L167" s="460"/>
      <c r="M167" s="460"/>
      <c r="N167" s="460"/>
      <c r="O167" s="460"/>
      <c r="P167" s="460"/>
      <c r="Q167" s="520"/>
    </row>
    <row r="168" spans="1:17" ht="24.75" customHeight="1">
      <c r="A168" s="532" t="s">
        <v>309</v>
      </c>
      <c r="B168" s="533"/>
      <c r="C168" s="533"/>
      <c r="D168" s="534"/>
      <c r="E168" s="534"/>
      <c r="F168" s="535"/>
      <c r="G168" s="534"/>
      <c r="H168" s="460"/>
      <c r="I168" s="460"/>
      <c r="J168" s="460"/>
      <c r="K168" s="536">
        <f>K157</f>
        <v>-9.851373239999997</v>
      </c>
      <c r="L168" s="534" t="s">
        <v>307</v>
      </c>
      <c r="M168" s="460"/>
      <c r="N168" s="460"/>
      <c r="O168" s="460"/>
      <c r="P168" s="536">
        <f>P157</f>
        <v>-4.994052269999997</v>
      </c>
      <c r="Q168" s="537" t="s">
        <v>307</v>
      </c>
    </row>
    <row r="169" spans="1:17" ht="15">
      <c r="A169" s="538"/>
      <c r="B169" s="539"/>
      <c r="C169" s="539"/>
      <c r="D169" s="526"/>
      <c r="E169" s="526"/>
      <c r="F169" s="540"/>
      <c r="G169" s="526"/>
      <c r="H169" s="460"/>
      <c r="I169" s="460"/>
      <c r="J169" s="460"/>
      <c r="K169" s="516"/>
      <c r="L169" s="526"/>
      <c r="M169" s="460"/>
      <c r="N169" s="460"/>
      <c r="O169" s="460"/>
      <c r="P169" s="516"/>
      <c r="Q169" s="541"/>
    </row>
    <row r="170" spans="1:17" ht="22.5" customHeight="1">
      <c r="A170" s="542" t="s">
        <v>308</v>
      </c>
      <c r="B170" s="43"/>
      <c r="C170" s="43"/>
      <c r="D170" s="526"/>
      <c r="E170" s="526"/>
      <c r="F170" s="543"/>
      <c r="G170" s="534"/>
      <c r="H170" s="460"/>
      <c r="I170" s="460"/>
      <c r="J170" s="460"/>
      <c r="K170" s="536">
        <f>'STEPPED UP GENCO'!K40</f>
        <v>-1.721870352</v>
      </c>
      <c r="L170" s="534" t="s">
        <v>307</v>
      </c>
      <c r="M170" s="460"/>
      <c r="N170" s="460"/>
      <c r="O170" s="460"/>
      <c r="P170" s="536">
        <f>'STEPPED UP GENCO'!P40</f>
        <v>0.05025048975000004</v>
      </c>
      <c r="Q170" s="537" t="s">
        <v>307</v>
      </c>
    </row>
    <row r="171" spans="1:17" ht="12.75">
      <c r="A171" s="544"/>
      <c r="B171" s="460"/>
      <c r="C171" s="460"/>
      <c r="D171" s="460"/>
      <c r="E171" s="460"/>
      <c r="F171" s="460"/>
      <c r="G171" s="460"/>
      <c r="H171" s="460"/>
      <c r="I171" s="460"/>
      <c r="J171" s="460"/>
      <c r="K171" s="460"/>
      <c r="L171" s="460"/>
      <c r="M171" s="460"/>
      <c r="N171" s="460"/>
      <c r="O171" s="460"/>
      <c r="P171" s="460"/>
      <c r="Q171" s="520"/>
    </row>
    <row r="172" spans="1:17" ht="2.25" customHeight="1">
      <c r="A172" s="544"/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  <c r="L172" s="460"/>
      <c r="M172" s="460"/>
      <c r="N172" s="460"/>
      <c r="O172" s="460"/>
      <c r="P172" s="460"/>
      <c r="Q172" s="520"/>
    </row>
    <row r="173" spans="1:17" ht="7.5" customHeight="1">
      <c r="A173" s="544"/>
      <c r="B173" s="460"/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520"/>
    </row>
    <row r="174" spans="1:17" ht="21" thickBot="1">
      <c r="A174" s="545"/>
      <c r="B174" s="521"/>
      <c r="C174" s="521"/>
      <c r="D174" s="521"/>
      <c r="E174" s="521"/>
      <c r="F174" s="521"/>
      <c r="G174" s="521"/>
      <c r="H174" s="546"/>
      <c r="I174" s="546"/>
      <c r="J174" s="547" t="s">
        <v>310</v>
      </c>
      <c r="K174" s="548">
        <f>SUM(K168:K173)</f>
        <v>-11.573243591999997</v>
      </c>
      <c r="L174" s="546" t="s">
        <v>307</v>
      </c>
      <c r="M174" s="549"/>
      <c r="N174" s="521"/>
      <c r="O174" s="521"/>
      <c r="P174" s="548">
        <f>SUM(P168:P173)</f>
        <v>-4.943801780249998</v>
      </c>
      <c r="Q174" s="550" t="s">
        <v>307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9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60"/>
      <c r="H1" s="460"/>
      <c r="I1" s="44" t="s">
        <v>374</v>
      </c>
      <c r="J1" s="460"/>
      <c r="K1" s="460"/>
      <c r="L1" s="460"/>
      <c r="M1" s="460"/>
      <c r="N1" s="44" t="s">
        <v>375</v>
      </c>
      <c r="O1" s="460"/>
      <c r="P1" s="460"/>
    </row>
    <row r="2" spans="1:17" ht="39.75" thickBot="1" thickTop="1">
      <c r="A2" s="478" t="s">
        <v>8</v>
      </c>
      <c r="B2" s="479" t="s">
        <v>9</v>
      </c>
      <c r="C2" s="480" t="s">
        <v>1</v>
      </c>
      <c r="D2" s="480" t="s">
        <v>2</v>
      </c>
      <c r="E2" s="480" t="s">
        <v>3</v>
      </c>
      <c r="F2" s="480" t="s">
        <v>10</v>
      </c>
      <c r="G2" s="478" t="str">
        <f>NDPL!G5</f>
        <v>FINAL READING 31/07/2020</v>
      </c>
      <c r="H2" s="480" t="str">
        <f>NDPL!H5</f>
        <v>INTIAL READING 01/07/2020</v>
      </c>
      <c r="I2" s="480" t="s">
        <v>4</v>
      </c>
      <c r="J2" s="480" t="s">
        <v>5</v>
      </c>
      <c r="K2" s="480" t="s">
        <v>6</v>
      </c>
      <c r="L2" s="478" t="str">
        <f>NDPL!G5</f>
        <v>FINAL READING 31/07/2020</v>
      </c>
      <c r="M2" s="480" t="str">
        <f>NDPL!H5</f>
        <v>INTIAL READING 01/07/2020</v>
      </c>
      <c r="N2" s="480" t="s">
        <v>4</v>
      </c>
      <c r="O2" s="480" t="s">
        <v>5</v>
      </c>
      <c r="P2" s="501" t="s">
        <v>6</v>
      </c>
      <c r="Q2" s="644"/>
    </row>
    <row r="3" ht="14.25" thickBot="1" thickTop="1"/>
    <row r="4" spans="1:17" ht="13.5" thickTop="1">
      <c r="A4" s="438"/>
      <c r="B4" s="244" t="s">
        <v>320</v>
      </c>
      <c r="C4" s="437"/>
      <c r="D4" s="437"/>
      <c r="E4" s="437"/>
      <c r="F4" s="558"/>
      <c r="G4" s="438"/>
      <c r="H4" s="437"/>
      <c r="I4" s="437"/>
      <c r="J4" s="437"/>
      <c r="K4" s="558"/>
      <c r="L4" s="438"/>
      <c r="M4" s="437"/>
      <c r="N4" s="437"/>
      <c r="O4" s="437"/>
      <c r="P4" s="558"/>
      <c r="Q4" s="507"/>
    </row>
    <row r="5" spans="1:17" ht="12.75">
      <c r="A5" s="645"/>
      <c r="B5" s="120" t="s">
        <v>324</v>
      </c>
      <c r="C5" s="121" t="s">
        <v>259</v>
      </c>
      <c r="D5" s="460"/>
      <c r="E5" s="460"/>
      <c r="F5" s="638"/>
      <c r="G5" s="645"/>
      <c r="H5" s="460"/>
      <c r="I5" s="460"/>
      <c r="J5" s="460"/>
      <c r="K5" s="638"/>
      <c r="L5" s="645"/>
      <c r="M5" s="460"/>
      <c r="N5" s="460"/>
      <c r="O5" s="460"/>
      <c r="P5" s="638"/>
      <c r="Q5" s="429"/>
    </row>
    <row r="6" spans="1:17" ht="15">
      <c r="A6" s="459">
        <v>1</v>
      </c>
      <c r="B6" s="460" t="s">
        <v>321</v>
      </c>
      <c r="C6" s="461">
        <v>5100238</v>
      </c>
      <c r="D6" s="118" t="s">
        <v>12</v>
      </c>
      <c r="E6" s="118" t="s">
        <v>261</v>
      </c>
      <c r="F6" s="462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6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6" t="e">
        <f>O6/1000000</f>
        <v>#N/A</v>
      </c>
      <c r="Q6" s="441"/>
    </row>
    <row r="7" spans="1:17" s="709" customFormat="1" ht="15">
      <c r="A7" s="699">
        <v>2</v>
      </c>
      <c r="B7" s="700" t="s">
        <v>322</v>
      </c>
      <c r="C7" s="701">
        <v>5295188</v>
      </c>
      <c r="D7" s="702" t="s">
        <v>12</v>
      </c>
      <c r="E7" s="702" t="s">
        <v>261</v>
      </c>
      <c r="F7" s="703">
        <v>1500</v>
      </c>
      <c r="G7" s="704" t="e">
        <v>#N/A</v>
      </c>
      <c r="H7" s="705" t="e">
        <v>#N/A</v>
      </c>
      <c r="I7" s="706" t="e">
        <f>G7-H7</f>
        <v>#N/A</v>
      </c>
      <c r="J7" s="706" t="e">
        <f>$F7*I7</f>
        <v>#N/A</v>
      </c>
      <c r="K7" s="707" t="e">
        <f>J7/1000000</f>
        <v>#N/A</v>
      </c>
      <c r="L7" s="704" t="e">
        <v>#N/A</v>
      </c>
      <c r="M7" s="705" t="e">
        <v>#N/A</v>
      </c>
      <c r="N7" s="706" t="e">
        <f>L7-M7</f>
        <v>#N/A</v>
      </c>
      <c r="O7" s="706" t="e">
        <f>$F7*N7</f>
        <v>#N/A</v>
      </c>
      <c r="P7" s="707" t="e">
        <f>O7/1000000</f>
        <v>#N/A</v>
      </c>
      <c r="Q7" s="708"/>
    </row>
    <row r="8" spans="1:17" s="496" customFormat="1" ht="15">
      <c r="A8" s="487">
        <v>3</v>
      </c>
      <c r="B8" s="488" t="s">
        <v>323</v>
      </c>
      <c r="C8" s="489">
        <v>4864840</v>
      </c>
      <c r="D8" s="490" t="s">
        <v>12</v>
      </c>
      <c r="E8" s="490" t="s">
        <v>261</v>
      </c>
      <c r="F8" s="491">
        <v>750</v>
      </c>
      <c r="G8" s="492">
        <v>804440</v>
      </c>
      <c r="H8" s="319">
        <v>807080</v>
      </c>
      <c r="I8" s="493">
        <f>G8-H8</f>
        <v>-2640</v>
      </c>
      <c r="J8" s="493">
        <f>$F8*I8</f>
        <v>-1980000</v>
      </c>
      <c r="K8" s="494">
        <f>J8/1000000</f>
        <v>-1.98</v>
      </c>
      <c r="L8" s="492">
        <v>998653</v>
      </c>
      <c r="M8" s="319">
        <v>998653</v>
      </c>
      <c r="N8" s="493">
        <f>L8-M8</f>
        <v>0</v>
      </c>
      <c r="O8" s="493">
        <f>$F8*N8</f>
        <v>0</v>
      </c>
      <c r="P8" s="494">
        <f>O8/1000000</f>
        <v>0</v>
      </c>
      <c r="Q8" s="495"/>
    </row>
    <row r="9" spans="1:17" ht="12.75">
      <c r="A9" s="459"/>
      <c r="B9" s="460"/>
      <c r="C9" s="461"/>
      <c r="D9" s="460"/>
      <c r="E9" s="460"/>
      <c r="F9" s="462"/>
      <c r="G9" s="459"/>
      <c r="H9" s="461"/>
      <c r="I9" s="460"/>
      <c r="J9" s="460"/>
      <c r="K9" s="638"/>
      <c r="L9" s="459"/>
      <c r="M9" s="461"/>
      <c r="N9" s="460"/>
      <c r="O9" s="460"/>
      <c r="P9" s="638"/>
      <c r="Q9" s="429"/>
    </row>
    <row r="10" spans="1:17" ht="12.75">
      <c r="A10" s="645"/>
      <c r="B10" s="460"/>
      <c r="C10" s="460"/>
      <c r="D10" s="460"/>
      <c r="E10" s="460"/>
      <c r="F10" s="638"/>
      <c r="G10" s="459"/>
      <c r="H10" s="461"/>
      <c r="I10" s="460"/>
      <c r="J10" s="460"/>
      <c r="K10" s="638"/>
      <c r="L10" s="459"/>
      <c r="M10" s="461"/>
      <c r="N10" s="460"/>
      <c r="O10" s="460"/>
      <c r="P10" s="638"/>
      <c r="Q10" s="429"/>
    </row>
    <row r="11" spans="1:17" ht="12.75">
      <c r="A11" s="645"/>
      <c r="B11" s="460"/>
      <c r="C11" s="460"/>
      <c r="D11" s="460"/>
      <c r="E11" s="460"/>
      <c r="F11" s="638"/>
      <c r="G11" s="459"/>
      <c r="H11" s="461"/>
      <c r="I11" s="460"/>
      <c r="J11" s="460"/>
      <c r="K11" s="638"/>
      <c r="L11" s="459"/>
      <c r="M11" s="461"/>
      <c r="N11" s="460"/>
      <c r="O11" s="460"/>
      <c r="P11" s="638"/>
      <c r="Q11" s="429"/>
    </row>
    <row r="12" spans="1:17" ht="12.75">
      <c r="A12" s="645"/>
      <c r="B12" s="460"/>
      <c r="C12" s="460"/>
      <c r="D12" s="460"/>
      <c r="E12" s="460"/>
      <c r="F12" s="638"/>
      <c r="G12" s="459"/>
      <c r="H12" s="461"/>
      <c r="I12" s="121" t="s">
        <v>297</v>
      </c>
      <c r="J12" s="460"/>
      <c r="K12" s="503" t="e">
        <f>SUM(K6:K8)</f>
        <v>#N/A</v>
      </c>
      <c r="L12" s="459"/>
      <c r="M12" s="461"/>
      <c r="N12" s="121" t="s">
        <v>297</v>
      </c>
      <c r="O12" s="460"/>
      <c r="P12" s="503" t="e">
        <f>SUM(P6:P8)</f>
        <v>#N/A</v>
      </c>
      <c r="Q12" s="429"/>
    </row>
    <row r="13" spans="1:17" ht="12.75">
      <c r="A13" s="645"/>
      <c r="B13" s="460"/>
      <c r="C13" s="460"/>
      <c r="D13" s="460"/>
      <c r="E13" s="460"/>
      <c r="F13" s="638"/>
      <c r="G13" s="459"/>
      <c r="H13" s="461"/>
      <c r="I13" s="290"/>
      <c r="J13" s="460"/>
      <c r="K13" s="184"/>
      <c r="L13" s="459"/>
      <c r="M13" s="461"/>
      <c r="N13" s="290"/>
      <c r="O13" s="460"/>
      <c r="P13" s="184"/>
      <c r="Q13" s="429"/>
    </row>
    <row r="14" spans="1:17" ht="12.75">
      <c r="A14" s="645"/>
      <c r="B14" s="460"/>
      <c r="C14" s="460"/>
      <c r="D14" s="460"/>
      <c r="E14" s="460"/>
      <c r="F14" s="638"/>
      <c r="G14" s="459"/>
      <c r="H14" s="461"/>
      <c r="I14" s="460"/>
      <c r="J14" s="460"/>
      <c r="K14" s="638"/>
      <c r="L14" s="459"/>
      <c r="M14" s="461"/>
      <c r="N14" s="460"/>
      <c r="O14" s="460"/>
      <c r="P14" s="638"/>
      <c r="Q14" s="429"/>
    </row>
    <row r="15" spans="1:17" ht="12.75">
      <c r="A15" s="645"/>
      <c r="B15" s="114" t="s">
        <v>145</v>
      </c>
      <c r="C15" s="460"/>
      <c r="D15" s="460"/>
      <c r="E15" s="460"/>
      <c r="F15" s="638"/>
      <c r="G15" s="459"/>
      <c r="H15" s="461"/>
      <c r="I15" s="460"/>
      <c r="J15" s="460"/>
      <c r="K15" s="638"/>
      <c r="L15" s="459"/>
      <c r="M15" s="461"/>
      <c r="N15" s="460"/>
      <c r="O15" s="460"/>
      <c r="P15" s="638"/>
      <c r="Q15" s="429"/>
    </row>
    <row r="16" spans="1:17" ht="12.75">
      <c r="A16" s="646"/>
      <c r="B16" s="114" t="s">
        <v>258</v>
      </c>
      <c r="C16" s="105" t="s">
        <v>259</v>
      </c>
      <c r="D16" s="105"/>
      <c r="E16" s="106"/>
      <c r="F16" s="107"/>
      <c r="G16" s="108"/>
      <c r="H16" s="461"/>
      <c r="I16" s="460"/>
      <c r="J16" s="460"/>
      <c r="K16" s="638"/>
      <c r="L16" s="459"/>
      <c r="M16" s="461"/>
      <c r="N16" s="460"/>
      <c r="O16" s="460"/>
      <c r="P16" s="638"/>
      <c r="Q16" s="429"/>
    </row>
    <row r="17" spans="1:17" ht="15">
      <c r="A17" s="108">
        <v>1</v>
      </c>
      <c r="B17" s="109" t="s">
        <v>260</v>
      </c>
      <c r="C17" s="110">
        <v>5100232</v>
      </c>
      <c r="D17" s="111" t="s">
        <v>12</v>
      </c>
      <c r="E17" s="111" t="s">
        <v>261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6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6">
        <f>O17/1000000</f>
        <v>0.005</v>
      </c>
      <c r="Q17" s="429"/>
    </row>
    <row r="18" spans="1:17" ht="15">
      <c r="A18" s="108">
        <v>2</v>
      </c>
      <c r="B18" s="117" t="s">
        <v>262</v>
      </c>
      <c r="C18" s="110">
        <v>4864938</v>
      </c>
      <c r="D18" s="111" t="s">
        <v>12</v>
      </c>
      <c r="E18" s="111" t="s">
        <v>261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6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6">
        <f>O18/1000000</f>
        <v>0.192</v>
      </c>
      <c r="Q18" s="441"/>
    </row>
    <row r="19" spans="1:17" ht="15">
      <c r="A19" s="108">
        <v>3</v>
      </c>
      <c r="B19" s="109" t="s">
        <v>263</v>
      </c>
      <c r="C19" s="110">
        <v>4864947</v>
      </c>
      <c r="D19" s="111" t="s">
        <v>12</v>
      </c>
      <c r="E19" s="111" t="s">
        <v>261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6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6">
        <f>O19/1000000</f>
        <v>0.633</v>
      </c>
      <c r="Q19" s="649"/>
    </row>
    <row r="20" spans="1:17" ht="12.75">
      <c r="A20" s="108"/>
      <c r="B20" s="109"/>
      <c r="C20" s="110"/>
      <c r="D20" s="111"/>
      <c r="E20" s="111"/>
      <c r="F20" s="113"/>
      <c r="G20" s="122"/>
      <c r="H20" s="460"/>
      <c r="I20" s="374"/>
      <c r="J20" s="374"/>
      <c r="K20" s="446"/>
      <c r="L20" s="578"/>
      <c r="M20" s="577"/>
      <c r="N20" s="374"/>
      <c r="O20" s="374"/>
      <c r="P20" s="446"/>
      <c r="Q20" s="429"/>
    </row>
    <row r="21" spans="1:17" ht="12.75">
      <c r="A21" s="645"/>
      <c r="B21" s="460"/>
      <c r="C21" s="460"/>
      <c r="D21" s="460"/>
      <c r="E21" s="460"/>
      <c r="F21" s="638"/>
      <c r="G21" s="645"/>
      <c r="H21" s="460"/>
      <c r="I21" s="460"/>
      <c r="J21" s="460"/>
      <c r="K21" s="638"/>
      <c r="L21" s="645"/>
      <c r="M21" s="460"/>
      <c r="N21" s="460"/>
      <c r="O21" s="460"/>
      <c r="P21" s="638"/>
      <c r="Q21" s="429"/>
    </row>
    <row r="22" spans="1:17" ht="12.75">
      <c r="A22" s="645"/>
      <c r="B22" s="460"/>
      <c r="C22" s="460"/>
      <c r="D22" s="460"/>
      <c r="E22" s="460"/>
      <c r="F22" s="638"/>
      <c r="G22" s="645"/>
      <c r="H22" s="460"/>
      <c r="I22" s="460"/>
      <c r="J22" s="460"/>
      <c r="K22" s="638"/>
      <c r="L22" s="645"/>
      <c r="M22" s="460"/>
      <c r="N22" s="460"/>
      <c r="O22" s="460"/>
      <c r="P22" s="638"/>
      <c r="Q22" s="429"/>
    </row>
    <row r="23" spans="1:17" ht="12.75">
      <c r="A23" s="645"/>
      <c r="B23" s="460"/>
      <c r="C23" s="460"/>
      <c r="D23" s="460"/>
      <c r="E23" s="460"/>
      <c r="F23" s="638"/>
      <c r="G23" s="645"/>
      <c r="H23" s="460"/>
      <c r="I23" s="121" t="s">
        <v>297</v>
      </c>
      <c r="J23" s="460"/>
      <c r="K23" s="503">
        <f>SUM(K17:K19)</f>
        <v>-0.08099999999999996</v>
      </c>
      <c r="L23" s="645"/>
      <c r="M23" s="460"/>
      <c r="N23" s="121" t="s">
        <v>297</v>
      </c>
      <c r="O23" s="460"/>
      <c r="P23" s="503">
        <f>SUM(P17:P19)</f>
        <v>0.8300000000000001</v>
      </c>
      <c r="Q23" s="429"/>
    </row>
    <row r="24" spans="1:17" ht="13.5" thickBot="1">
      <c r="A24" s="559"/>
      <c r="B24" s="463"/>
      <c r="C24" s="463"/>
      <c r="D24" s="463"/>
      <c r="E24" s="463"/>
      <c r="F24" s="560"/>
      <c r="G24" s="559"/>
      <c r="H24" s="463"/>
      <c r="I24" s="463"/>
      <c r="J24" s="463"/>
      <c r="K24" s="560"/>
      <c r="L24" s="559"/>
      <c r="M24" s="463"/>
      <c r="N24" s="463"/>
      <c r="O24" s="463"/>
      <c r="P24" s="560"/>
      <c r="Q24" s="51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93"/>
      <c r="B1" s="278"/>
      <c r="C1" s="794"/>
    </row>
    <row r="2" spans="1:3" ht="20.25">
      <c r="A2" s="793"/>
      <c r="B2" s="278"/>
      <c r="C2" s="794"/>
    </row>
    <row r="3" spans="1:3" ht="20.25">
      <c r="A3" s="793"/>
      <c r="B3" s="278"/>
      <c r="C3" s="794"/>
    </row>
    <row r="4" spans="1:3" ht="20.25">
      <c r="A4" s="793"/>
      <c r="B4" s="278"/>
      <c r="C4" s="794"/>
    </row>
    <row r="5" spans="1:3" ht="20.25">
      <c r="A5" s="793"/>
      <c r="B5" s="278"/>
      <c r="C5" s="794"/>
    </row>
    <row r="6" spans="1:3" ht="20.25">
      <c r="A6" s="793"/>
      <c r="B6" s="278"/>
      <c r="C6" s="794"/>
    </row>
    <row r="7" spans="1:3" ht="20.25">
      <c r="A7" s="793"/>
      <c r="B7" s="278"/>
      <c r="C7" s="794"/>
    </row>
    <row r="8" spans="1:3" ht="20.25">
      <c r="A8" s="793"/>
      <c r="B8" s="278"/>
      <c r="C8" s="794"/>
    </row>
    <row r="9" spans="1:3" ht="20.25">
      <c r="A9" s="793"/>
      <c r="B9" s="278"/>
      <c r="C9" s="794"/>
    </row>
    <row r="10" spans="1:3" ht="20.25">
      <c r="A10" s="793"/>
      <c r="B10" s="278"/>
      <c r="C10" s="794"/>
    </row>
    <row r="11" spans="1:3" ht="20.25">
      <c r="A11" s="793"/>
      <c r="B11" s="278"/>
      <c r="C11" s="794"/>
    </row>
    <row r="12" spans="1:3" ht="20.25">
      <c r="A12" s="793"/>
      <c r="B12" s="278"/>
      <c r="C12" s="794"/>
    </row>
    <row r="13" spans="1:3" ht="20.25">
      <c r="A13" s="793"/>
      <c r="B13" s="278"/>
      <c r="C13" s="794"/>
    </row>
    <row r="14" spans="1:3" ht="20.25">
      <c r="A14" s="793"/>
      <c r="B14" s="278"/>
      <c r="C14" s="794"/>
    </row>
    <row r="15" spans="1:3" ht="20.25">
      <c r="A15" s="793"/>
      <c r="B15" s="278"/>
      <c r="C15" s="794"/>
    </row>
    <row r="16" spans="1:3" ht="20.25">
      <c r="A16" s="793"/>
      <c r="B16" s="278"/>
      <c r="C16" s="794"/>
    </row>
    <row r="17" spans="1:3" ht="20.25">
      <c r="A17" s="792"/>
      <c r="B17" s="280"/>
      <c r="C17" s="794"/>
    </row>
    <row r="18" spans="1:3" ht="20.25">
      <c r="A18" s="793"/>
      <c r="B18" s="278"/>
      <c r="C18" s="794"/>
    </row>
    <row r="19" spans="1:3" ht="20.25">
      <c r="A19" s="793"/>
      <c r="B19" s="278"/>
      <c r="C19" s="794"/>
    </row>
    <row r="20" spans="1:3" ht="20.25">
      <c r="A20" s="793"/>
      <c r="B20" s="278"/>
      <c r="C20" s="794"/>
    </row>
    <row r="21" spans="1:3" ht="20.25">
      <c r="A21" s="793"/>
      <c r="B21" s="278"/>
      <c r="C21" s="794"/>
    </row>
    <row r="22" spans="1:3" ht="20.25">
      <c r="A22" s="793"/>
      <c r="B22" s="278"/>
      <c r="C22" s="794"/>
    </row>
    <row r="23" spans="1:3" ht="20.25">
      <c r="A23" s="793"/>
      <c r="C23" s="794"/>
    </row>
    <row r="24" spans="1:3" ht="20.25">
      <c r="A24" s="793"/>
      <c r="C24" s="794"/>
    </row>
    <row r="25" spans="1:3" ht="20.25">
      <c r="A25" s="793"/>
      <c r="C25" s="794"/>
    </row>
    <row r="26" spans="1:3" ht="20.25">
      <c r="A26" s="793"/>
      <c r="B26" s="278"/>
      <c r="C26" s="794"/>
    </row>
    <row r="27" spans="1:3" ht="20.25">
      <c r="A27" s="793"/>
      <c r="B27" s="278"/>
      <c r="C27" s="794"/>
    </row>
    <row r="28" spans="1:3" ht="20.25">
      <c r="A28" s="793"/>
      <c r="B28" s="278"/>
      <c r="C28" s="794"/>
    </row>
    <row r="29" spans="1:3" ht="20.25">
      <c r="A29" s="793"/>
      <c r="B29" s="278"/>
      <c r="C29" s="794"/>
    </row>
    <row r="30" spans="1:3" ht="20.25">
      <c r="A30" s="793"/>
      <c r="B30" s="278"/>
      <c r="C30" s="794"/>
    </row>
    <row r="31" spans="1:3" ht="20.25">
      <c r="A31" s="793"/>
      <c r="B31" s="278"/>
      <c r="C31" s="794"/>
    </row>
    <row r="32" spans="1:3" ht="12.75">
      <c r="A32" s="154"/>
      <c r="B32" s="154"/>
      <c r="C32" s="794"/>
    </row>
    <row r="33" spans="1:3" ht="12.75">
      <c r="A33" s="154"/>
      <c r="B33" s="154"/>
      <c r="C33" s="794"/>
    </row>
    <row r="34" spans="1:3" ht="12.75">
      <c r="A34" s="153"/>
      <c r="B34" s="153"/>
      <c r="C34" s="794"/>
    </row>
    <row r="35" spans="1:3" ht="12.75">
      <c r="A35" s="154"/>
      <c r="B35" s="154"/>
      <c r="C35" s="794"/>
    </row>
    <row r="36" spans="1:3" ht="12.75">
      <c r="A36" s="154"/>
      <c r="B36" s="154"/>
      <c r="C36" s="794"/>
    </row>
    <row r="37" spans="1:3" ht="12.75">
      <c r="A37" s="154"/>
      <c r="B37" s="154"/>
      <c r="C37" s="794"/>
    </row>
    <row r="38" spans="1:3" ht="12.75">
      <c r="A38" s="154"/>
      <c r="B38" s="154"/>
      <c r="C38" s="794"/>
    </row>
    <row r="39" spans="1:3" ht="12.75">
      <c r="A39" s="154"/>
      <c r="B39" s="154"/>
      <c r="C39" s="794"/>
    </row>
    <row r="40" spans="1:3" ht="12.75">
      <c r="A40" s="154"/>
      <c r="B40" s="154"/>
      <c r="C40" s="794"/>
    </row>
    <row r="41" spans="1:3" ht="12.75">
      <c r="A41" s="154"/>
      <c r="B41" s="154"/>
      <c r="C41" s="794"/>
    </row>
    <row r="42" spans="1:3" ht="12.75">
      <c r="A42" s="154"/>
      <c r="B42" s="154"/>
      <c r="C42" s="794"/>
    </row>
    <row r="43" spans="1:3" ht="12.75">
      <c r="A43" s="154"/>
      <c r="B43" s="154"/>
      <c r="C43" s="794"/>
    </row>
    <row r="44" spans="1:3" ht="12.75">
      <c r="A44" s="154"/>
      <c r="B44" s="154"/>
      <c r="C44" s="794"/>
    </row>
    <row r="45" spans="1:3" ht="14.25">
      <c r="A45" s="306"/>
      <c r="B45" s="306"/>
      <c r="C45" s="794"/>
    </row>
    <row r="46" spans="1:3" ht="12.75">
      <c r="A46" s="154"/>
      <c r="B46" s="154"/>
      <c r="C46" s="794"/>
    </row>
    <row r="47" spans="1:3" ht="12.75">
      <c r="A47" s="154"/>
      <c r="B47" s="154"/>
      <c r="C47" s="794"/>
    </row>
    <row r="48" spans="1:3" ht="12.75">
      <c r="A48" s="154"/>
      <c r="B48" s="154"/>
      <c r="C48" s="794"/>
    </row>
    <row r="49" spans="1:3" ht="12.75">
      <c r="A49" s="154"/>
      <c r="B49" s="154"/>
      <c r="C49" s="794"/>
    </row>
    <row r="50" spans="1:3" ht="12.75">
      <c r="A50" s="154"/>
      <c r="B50" s="154"/>
      <c r="C50" s="794"/>
    </row>
    <row r="51" spans="1:3" ht="12.75">
      <c r="A51" s="154"/>
      <c r="B51" s="154"/>
      <c r="C51" s="794"/>
    </row>
    <row r="52" spans="1:3" ht="12.75">
      <c r="A52" s="460"/>
      <c r="B52" s="460"/>
      <c r="C52" s="794"/>
    </row>
    <row r="53" spans="1:3" ht="12.75">
      <c r="A53" s="156"/>
      <c r="B53" s="156"/>
      <c r="C53" s="794"/>
    </row>
    <row r="54" spans="1:3" ht="12.75">
      <c r="A54" s="460"/>
      <c r="B54" s="460"/>
      <c r="C54" s="794"/>
    </row>
    <row r="55" spans="1:3" ht="12.75">
      <c r="A55" s="782"/>
      <c r="B55" s="782"/>
      <c r="C55" s="794"/>
    </row>
    <row r="56" spans="1:3" ht="12.75">
      <c r="A56" s="156"/>
      <c r="B56" s="156"/>
      <c r="C56" s="794"/>
    </row>
    <row r="57" spans="1:3" ht="12.75">
      <c r="A57" s="154"/>
      <c r="B57" s="154"/>
      <c r="C57" s="794"/>
    </row>
    <row r="58" spans="1:3" ht="12.75">
      <c r="A58" s="154"/>
      <c r="B58" s="154"/>
      <c r="C58" s="794"/>
    </row>
    <row r="59" spans="1:3" ht="16.5">
      <c r="A59" s="313"/>
      <c r="B59" s="313"/>
      <c r="C59" s="794"/>
    </row>
    <row r="60" spans="1:3" ht="12.75">
      <c r="A60" s="154"/>
      <c r="B60" s="154"/>
      <c r="C60" s="794"/>
    </row>
    <row r="61" spans="1:3" ht="12.75">
      <c r="A61" s="154"/>
      <c r="B61" s="154"/>
      <c r="C61" s="794"/>
    </row>
    <row r="62" spans="1:3" ht="12.75">
      <c r="A62" s="156"/>
      <c r="B62" s="156"/>
      <c r="C62" s="794"/>
    </row>
    <row r="63" spans="1:3" ht="12.75">
      <c r="A63" s="156"/>
      <c r="B63" s="156"/>
      <c r="C63" s="794"/>
    </row>
    <row r="64" spans="1:3" ht="12.75">
      <c r="A64" s="161"/>
      <c r="B64" s="161"/>
      <c r="C64" s="794"/>
    </row>
    <row r="65" spans="1:3" ht="18">
      <c r="A65" s="577"/>
      <c r="B65" s="292"/>
      <c r="C65" s="794"/>
    </row>
    <row r="66" spans="1:3" ht="18">
      <c r="A66" s="577"/>
      <c r="B66" s="292"/>
      <c r="C66" s="794"/>
    </row>
    <row r="67" spans="1:3" ht="18">
      <c r="A67" s="577"/>
      <c r="B67" s="292"/>
      <c r="C67" s="794"/>
    </row>
    <row r="68" spans="1:3" ht="18.75" thickBot="1">
      <c r="A68" s="790"/>
      <c r="B68" s="292"/>
      <c r="C68" s="780"/>
    </row>
    <row r="69" spans="1:3" ht="20.25">
      <c r="A69" s="791"/>
      <c r="B69" s="292"/>
      <c r="C69" s="780"/>
    </row>
    <row r="70" spans="1:3" ht="20.25">
      <c r="A70" s="791"/>
      <c r="B70" s="292"/>
      <c r="C70" s="780"/>
    </row>
    <row r="71" spans="1:3" ht="20.25">
      <c r="A71" s="791"/>
      <c r="B71" s="292"/>
      <c r="C71" s="780"/>
    </row>
    <row r="72" spans="1:3" ht="20.25">
      <c r="A72" s="791"/>
      <c r="B72" s="292"/>
      <c r="C72" s="780"/>
    </row>
    <row r="73" spans="1:3" ht="20.25">
      <c r="A73" s="791"/>
      <c r="B73" s="292"/>
      <c r="C73" s="780"/>
    </row>
    <row r="74" spans="1:3" ht="20.25">
      <c r="A74" s="791"/>
      <c r="B74" s="292"/>
      <c r="C74" s="780"/>
    </row>
    <row r="75" spans="1:3" ht="20.25">
      <c r="A75" s="791"/>
      <c r="B75" s="292"/>
      <c r="C75" s="780"/>
    </row>
    <row r="76" spans="1:3" ht="18.75" thickBot="1">
      <c r="A76" s="48"/>
      <c r="B76" s="292"/>
      <c r="C76" s="780"/>
    </row>
    <row r="77" ht="12.75">
      <c r="C77" s="780"/>
    </row>
    <row r="78" ht="12.75">
      <c r="C78" s="780"/>
    </row>
    <row r="79" spans="2:3" ht="18">
      <c r="B79" s="774"/>
      <c r="C79" s="780"/>
    </row>
    <row r="80" spans="1:3" ht="18">
      <c r="A80" s="779"/>
      <c r="B80" s="774"/>
      <c r="C80" s="780"/>
    </row>
    <row r="81" spans="1:3" ht="18">
      <c r="A81" s="779"/>
      <c r="B81" s="292"/>
      <c r="C81" s="780"/>
    </row>
    <row r="82" spans="1:3" ht="18">
      <c r="A82" s="779"/>
      <c r="B82" s="774"/>
      <c r="C82" s="780"/>
    </row>
    <row r="83" spans="1:3" ht="18">
      <c r="A83" s="779"/>
      <c r="B83" s="292"/>
      <c r="C83" s="780"/>
    </row>
    <row r="84" spans="1:3" ht="18">
      <c r="A84" s="779"/>
      <c r="B84" s="292"/>
      <c r="C84" s="780"/>
    </row>
    <row r="85" spans="1:3" ht="18">
      <c r="A85" s="779"/>
      <c r="B85" s="292"/>
      <c r="C85" s="780"/>
    </row>
    <row r="86" spans="1:3" ht="18">
      <c r="A86" s="779"/>
      <c r="B86" s="292"/>
      <c r="C86" s="780"/>
    </row>
    <row r="87" spans="1:3" ht="18">
      <c r="A87" s="779"/>
      <c r="B87" s="774"/>
      <c r="C87" s="780"/>
    </row>
    <row r="88" spans="1:3" ht="18">
      <c r="A88" s="779"/>
      <c r="B88" s="292"/>
      <c r="C88" s="780"/>
    </row>
    <row r="89" spans="1:3" ht="18">
      <c r="A89" s="785"/>
      <c r="B89" s="777"/>
      <c r="C89" s="780"/>
    </row>
    <row r="90" spans="1:3" ht="18">
      <c r="A90" s="779"/>
      <c r="B90" s="292"/>
      <c r="C90" s="780"/>
    </row>
    <row r="91" spans="1:3" ht="18">
      <c r="A91" s="779"/>
      <c r="B91" s="292"/>
      <c r="C91" s="780"/>
    </row>
    <row r="92" spans="1:3" ht="18">
      <c r="A92" s="259"/>
      <c r="B92" s="272"/>
      <c r="C92" s="780"/>
    </row>
    <row r="93" spans="1:3" ht="16.5">
      <c r="A93" s="778"/>
      <c r="B93" s="313"/>
      <c r="C93" s="780"/>
    </row>
    <row r="94" spans="1:3" ht="18">
      <c r="A94" s="779"/>
      <c r="C94" s="780"/>
    </row>
    <row r="95" spans="1:3" ht="18">
      <c r="A95" s="779"/>
      <c r="B95" s="292"/>
      <c r="C95" s="780"/>
    </row>
    <row r="96" spans="1:3" ht="18">
      <c r="A96" s="779"/>
      <c r="B96" s="292"/>
      <c r="C96" s="780"/>
    </row>
    <row r="97" spans="1:3" ht="18">
      <c r="A97" s="779"/>
      <c r="B97" s="292"/>
      <c r="C97" s="780"/>
    </row>
    <row r="98" spans="1:3" ht="16.5">
      <c r="A98" s="778"/>
      <c r="B98" s="313"/>
      <c r="C98" s="780"/>
    </row>
    <row r="99" spans="1:3" ht="16.5">
      <c r="A99" s="778"/>
      <c r="B99" s="313"/>
      <c r="C99" s="780"/>
    </row>
    <row r="100" spans="1:3" ht="16.5">
      <c r="A100" s="778"/>
      <c r="B100" s="313"/>
      <c r="C100" s="780"/>
    </row>
    <row r="101" spans="1:3" ht="16.5">
      <c r="A101" s="778"/>
      <c r="B101" s="313"/>
      <c r="C101" s="780"/>
    </row>
    <row r="102" spans="1:3" ht="16.5">
      <c r="A102" s="778"/>
      <c r="B102" s="313"/>
      <c r="C102" s="780"/>
    </row>
    <row r="103" spans="1:3" ht="16.5">
      <c r="A103" s="778"/>
      <c r="B103" s="313"/>
      <c r="C103" s="780"/>
    </row>
    <row r="104" spans="1:3" ht="16.5">
      <c r="A104" s="778"/>
      <c r="B104" s="313"/>
      <c r="C104" s="780"/>
    </row>
    <row r="105" spans="1:3" ht="16.5">
      <c r="A105" s="778"/>
      <c r="B105" s="313"/>
      <c r="C105" s="780"/>
    </row>
    <row r="106" spans="1:3" ht="16.5">
      <c r="A106" s="778"/>
      <c r="B106" s="313"/>
      <c r="C106" s="780"/>
    </row>
    <row r="107" spans="1:3" ht="16.5">
      <c r="A107" s="778"/>
      <c r="B107" s="776"/>
      <c r="C107" s="780"/>
    </row>
    <row r="108" spans="1:3" ht="16.5">
      <c r="A108" s="778"/>
      <c r="B108" s="776"/>
      <c r="C108" s="780"/>
    </row>
    <row r="109" spans="1:3" ht="16.5">
      <c r="A109" s="778"/>
      <c r="B109" s="776"/>
      <c r="C109" s="780"/>
    </row>
    <row r="110" spans="1:3" ht="16.5">
      <c r="A110" s="778"/>
      <c r="B110" s="776"/>
      <c r="C110" s="780"/>
    </row>
    <row r="111" spans="1:3" ht="16.5">
      <c r="A111" s="778"/>
      <c r="B111" s="776"/>
      <c r="C111" s="780"/>
    </row>
    <row r="112" spans="1:3" ht="16.5">
      <c r="A112" s="778"/>
      <c r="B112" s="776"/>
      <c r="C112" s="780"/>
    </row>
    <row r="113" spans="1:3" ht="16.5">
      <c r="A113" s="778"/>
      <c r="B113" s="776"/>
      <c r="C113" s="780"/>
    </row>
    <row r="114" spans="1:3" ht="18">
      <c r="A114" s="786"/>
      <c r="B114" s="775"/>
      <c r="C114" s="780"/>
    </row>
    <row r="115" spans="1:4" ht="12.75">
      <c r="A115" s="787"/>
      <c r="B115" s="17"/>
      <c r="C115" s="780"/>
      <c r="D115" s="17"/>
    </row>
    <row r="116" spans="1:4" ht="12.75">
      <c r="A116" s="787"/>
      <c r="B116" s="37"/>
      <c r="C116" s="780"/>
      <c r="D116" s="17"/>
    </row>
    <row r="117" spans="1:4" ht="12.75">
      <c r="A117" s="787"/>
      <c r="B117" s="37"/>
      <c r="C117" s="780"/>
      <c r="D117" s="17"/>
    </row>
    <row r="118" spans="1:4" ht="12.75">
      <c r="A118" s="787"/>
      <c r="B118" s="37"/>
      <c r="C118" s="780"/>
      <c r="D118" s="17"/>
    </row>
    <row r="119" spans="1:4" ht="12.75">
      <c r="A119" s="787"/>
      <c r="B119" s="37"/>
      <c r="C119" s="780"/>
      <c r="D119" s="17"/>
    </row>
    <row r="120" spans="1:4" ht="12.75">
      <c r="A120" s="19"/>
      <c r="B120" s="461"/>
      <c r="C120" s="780"/>
      <c r="D120" s="17"/>
    </row>
    <row r="121" spans="1:4" ht="12.75">
      <c r="A121" s="19"/>
      <c r="B121" s="91"/>
      <c r="C121" s="780"/>
      <c r="D121" s="17"/>
    </row>
    <row r="122" spans="1:4" ht="12.75">
      <c r="A122" s="100"/>
      <c r="B122" s="17"/>
      <c r="C122" s="780"/>
      <c r="D122" s="17"/>
    </row>
    <row r="123" spans="1:3" ht="16.5">
      <c r="A123" s="124"/>
      <c r="B123" s="313"/>
      <c r="C123" s="780"/>
    </row>
    <row r="124" spans="1:3" ht="12.75">
      <c r="A124" s="124"/>
      <c r="B124" s="17"/>
      <c r="C124" s="780"/>
    </row>
    <row r="125" spans="1:3" ht="12.75">
      <c r="A125" s="18"/>
      <c r="B125" s="17"/>
      <c r="C125" s="780"/>
    </row>
    <row r="126" spans="1:3" ht="12.75">
      <c r="A126" s="124"/>
      <c r="B126" s="17"/>
      <c r="C126" s="780"/>
    </row>
    <row r="127" spans="1:3" ht="16.5">
      <c r="A127" s="783"/>
      <c r="B127" s="17"/>
      <c r="C127" s="780"/>
    </row>
    <row r="128" spans="1:3" ht="16.5">
      <c r="A128" s="783"/>
      <c r="B128" s="313"/>
      <c r="C128" s="780"/>
    </row>
    <row r="129" spans="1:3" ht="16.5">
      <c r="A129" s="783"/>
      <c r="B129" s="313"/>
      <c r="C129" s="780"/>
    </row>
    <row r="130" spans="1:3" ht="16.5">
      <c r="A130" s="783"/>
      <c r="B130" s="313"/>
      <c r="C130" s="780"/>
    </row>
    <row r="131" spans="1:3" ht="16.5">
      <c r="A131" s="783"/>
      <c r="B131" s="313"/>
      <c r="C131" s="780"/>
    </row>
    <row r="132" spans="1:3" ht="16.5">
      <c r="A132" s="783"/>
      <c r="B132" s="313"/>
      <c r="C132" s="780"/>
    </row>
    <row r="133" spans="1:3" ht="16.5">
      <c r="A133" s="783"/>
      <c r="B133" s="313"/>
      <c r="C133" s="780"/>
    </row>
    <row r="134" spans="1:3" ht="16.5">
      <c r="A134" s="783"/>
      <c r="B134" s="776"/>
      <c r="C134" s="780"/>
    </row>
    <row r="135" spans="1:3" ht="16.5">
      <c r="A135" s="783"/>
      <c r="B135" s="313"/>
      <c r="C135" s="780"/>
    </row>
    <row r="136" spans="1:3" ht="16.5">
      <c r="A136" s="783"/>
      <c r="B136" s="313"/>
      <c r="C136" s="780"/>
    </row>
    <row r="137" spans="1:3" ht="16.5">
      <c r="A137" s="788"/>
      <c r="B137" s="453"/>
      <c r="C137" s="780"/>
    </row>
    <row r="138" spans="1:3" ht="16.5">
      <c r="A138" s="783"/>
      <c r="B138" s="313"/>
      <c r="C138" s="780"/>
    </row>
    <row r="139" spans="1:3" ht="16.5">
      <c r="A139" s="783"/>
      <c r="B139" s="313"/>
      <c r="C139" s="780"/>
    </row>
    <row r="140" spans="1:3" ht="16.5">
      <c r="A140" s="783"/>
      <c r="B140" s="313"/>
      <c r="C140" s="780"/>
    </row>
    <row r="141" spans="1:3" ht="16.5">
      <c r="A141" s="783"/>
      <c r="B141" s="313"/>
      <c r="C141" s="780"/>
    </row>
    <row r="142" spans="1:3" ht="16.5">
      <c r="A142" s="783"/>
      <c r="B142" s="313"/>
      <c r="C142" s="780"/>
    </row>
    <row r="143" spans="1:3" ht="16.5">
      <c r="A143" s="783"/>
      <c r="B143" s="313"/>
      <c r="C143" s="780"/>
    </row>
    <row r="144" spans="1:3" ht="16.5">
      <c r="A144" s="788"/>
      <c r="B144" s="453"/>
      <c r="C144" s="780"/>
    </row>
    <row r="145" spans="1:3" ht="16.5">
      <c r="A145" s="783"/>
      <c r="B145" s="313"/>
      <c r="C145" s="780"/>
    </row>
    <row r="146" spans="1:3" ht="16.5">
      <c r="A146" s="783"/>
      <c r="B146" s="313"/>
      <c r="C146" s="780"/>
    </row>
    <row r="147" spans="1:3" ht="16.5">
      <c r="A147" s="783"/>
      <c r="B147" s="313"/>
      <c r="C147" s="780"/>
    </row>
    <row r="148" spans="1:3" ht="16.5">
      <c r="A148" s="783"/>
      <c r="B148" s="776"/>
      <c r="C148" s="780"/>
    </row>
    <row r="149" spans="1:3" ht="16.5">
      <c r="A149" s="783"/>
      <c r="B149" s="313"/>
      <c r="C149" s="780"/>
    </row>
    <row r="150" spans="1:3" ht="16.5">
      <c r="A150" s="783"/>
      <c r="B150" s="313"/>
      <c r="C150" s="780"/>
    </row>
    <row r="151" spans="1:3" ht="16.5">
      <c r="A151" s="783"/>
      <c r="B151" s="313"/>
      <c r="C151" s="780"/>
    </row>
    <row r="152" spans="1:3" ht="16.5">
      <c r="A152" s="789"/>
      <c r="B152" s="301"/>
      <c r="C152" s="780"/>
    </row>
    <row r="153" spans="1:3" ht="16.5">
      <c r="A153" s="789"/>
      <c r="B153" s="301"/>
      <c r="C153" s="781"/>
    </row>
    <row r="154" spans="1:3" ht="16.5">
      <c r="A154" s="789"/>
      <c r="B154" s="301"/>
      <c r="C154" s="781"/>
    </row>
    <row r="155" spans="1:3" ht="16.5">
      <c r="A155" s="783"/>
      <c r="B155" s="313"/>
      <c r="C155" s="781"/>
    </row>
    <row r="156" spans="1:3" ht="16.5">
      <c r="A156" s="783"/>
      <c r="B156" s="313"/>
      <c r="C156" s="781"/>
    </row>
    <row r="157" spans="1:3" ht="16.5">
      <c r="A157" s="783"/>
      <c r="B157" s="313"/>
      <c r="C157" s="781"/>
    </row>
    <row r="158" spans="1:3" ht="16.5">
      <c r="A158" s="783"/>
      <c r="B158" s="313"/>
      <c r="C158" s="781"/>
    </row>
    <row r="159" spans="1:3" ht="16.5">
      <c r="A159" s="783"/>
      <c r="B159" s="313"/>
      <c r="C159" s="781"/>
    </row>
    <row r="160" spans="1:3" ht="16.5">
      <c r="A160" s="783"/>
      <c r="B160" s="313"/>
      <c r="C160" s="781"/>
    </row>
    <row r="161" spans="1:3" ht="16.5">
      <c r="A161" s="783"/>
      <c r="B161" s="313"/>
      <c r="C161" s="781"/>
    </row>
    <row r="162" spans="1:3" ht="16.5">
      <c r="A162" s="783"/>
      <c r="B162" s="313"/>
      <c r="C162" s="781"/>
    </row>
    <row r="163" spans="1:3" ht="16.5">
      <c r="A163" s="789"/>
      <c r="B163" s="301"/>
      <c r="C163" s="781"/>
    </row>
    <row r="164" spans="1:3" ht="16.5">
      <c r="A164" s="789"/>
      <c r="B164" s="301"/>
      <c r="C164" s="781"/>
    </row>
    <row r="165" spans="1:3" ht="16.5">
      <c r="A165" s="789"/>
      <c r="B165" s="301"/>
      <c r="C165" s="781"/>
    </row>
    <row r="166" spans="1:3" ht="16.5">
      <c r="A166" s="789"/>
      <c r="B166" s="301"/>
      <c r="C166" s="781"/>
    </row>
    <row r="167" spans="1:3" ht="16.5">
      <c r="A167" s="789"/>
      <c r="B167" s="301"/>
      <c r="C167" s="781"/>
    </row>
    <row r="168" spans="1:3" ht="16.5">
      <c r="A168" s="789"/>
      <c r="B168" s="301"/>
      <c r="C168" s="781"/>
    </row>
    <row r="169" spans="1:3" ht="16.5">
      <c r="A169" s="789"/>
      <c r="B169" s="301"/>
      <c r="C169" s="781"/>
    </row>
    <row r="170" spans="1:3" ht="18">
      <c r="A170" s="784"/>
      <c r="B170" s="292"/>
      <c r="C170" s="781"/>
    </row>
    <row r="171" spans="1:3" ht="18">
      <c r="A171" s="784"/>
      <c r="B171" s="292"/>
      <c r="C171" s="781"/>
    </row>
    <row r="172" spans="1:3" ht="18">
      <c r="A172" s="784"/>
      <c r="B172" s="292"/>
      <c r="C172" s="781"/>
    </row>
    <row r="173" spans="1:3" ht="16.5">
      <c r="A173" s="789"/>
      <c r="B173" s="301"/>
      <c r="C173" s="781"/>
    </row>
    <row r="174" spans="1:3" ht="12.75">
      <c r="A174" s="17"/>
      <c r="B174" s="460"/>
      <c r="C174" s="781"/>
    </row>
    <row r="175" spans="1:3" ht="12.75">
      <c r="A175" s="17"/>
      <c r="B175" s="460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5" zoomScaleNormal="85" zoomScaleSheetLayoutView="85" zoomScalePageLayoutView="0" workbookViewId="0" topLeftCell="A143">
      <selection activeCell="K70" sqref="K70:K7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62" customFormat="1" ht="11.25" customHeight="1">
      <c r="A1" s="15" t="s">
        <v>218</v>
      </c>
    </row>
    <row r="2" spans="1:18" s="762" customFormat="1" ht="11.25" customHeight="1">
      <c r="A2" s="2" t="s">
        <v>219</v>
      </c>
      <c r="K2" s="763"/>
      <c r="Q2" s="764" t="str">
        <f>NDPL!$Q$1</f>
        <v>JULY-2020</v>
      </c>
      <c r="R2" s="764"/>
    </row>
    <row r="3" s="762" customFormat="1" ht="11.25" customHeight="1">
      <c r="A3" s="87" t="s">
        <v>78</v>
      </c>
    </row>
    <row r="4" spans="1:16" s="762" customFormat="1" ht="11.25" customHeight="1" thickBot="1">
      <c r="A4" s="87" t="s">
        <v>227</v>
      </c>
      <c r="G4" s="124"/>
      <c r="H4" s="124"/>
      <c r="I4" s="763" t="s">
        <v>7</v>
      </c>
      <c r="J4" s="124"/>
      <c r="K4" s="124"/>
      <c r="L4" s="124"/>
      <c r="M4" s="124"/>
      <c r="N4" s="763" t="s">
        <v>375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31/07/2020</v>
      </c>
      <c r="H5" s="31" t="str">
        <f>NDPL!H5</f>
        <v>INTIAL READING 01/07/2020</v>
      </c>
      <c r="I5" s="31" t="s">
        <v>4</v>
      </c>
      <c r="J5" s="31" t="s">
        <v>5</v>
      </c>
      <c r="K5" s="31" t="s">
        <v>6</v>
      </c>
      <c r="L5" s="33" t="str">
        <f>NDPL!G5</f>
        <v>FINAL READING 31/07/2020</v>
      </c>
      <c r="M5" s="31" t="str">
        <f>NDPL!H5</f>
        <v>INTIAL READING 01/07/2020</v>
      </c>
      <c r="N5" s="31" t="s">
        <v>4</v>
      </c>
      <c r="O5" s="31" t="s">
        <v>5</v>
      </c>
      <c r="P5" s="31" t="s">
        <v>6</v>
      </c>
      <c r="Q5" s="170" t="s">
        <v>288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6"/>
      <c r="B7" s="337" t="s">
        <v>134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5.75" customHeight="1">
      <c r="A8" s="338">
        <v>1</v>
      </c>
      <c r="B8" s="339" t="s">
        <v>79</v>
      </c>
      <c r="C8" s="342">
        <v>4865110</v>
      </c>
      <c r="D8" s="38" t="s">
        <v>12</v>
      </c>
      <c r="E8" s="39" t="s">
        <v>325</v>
      </c>
      <c r="F8" s="348">
        <v>100</v>
      </c>
      <c r="G8" s="318">
        <v>28740</v>
      </c>
      <c r="H8" s="319">
        <v>26420</v>
      </c>
      <c r="I8" s="264">
        <f aca="true" t="shared" si="0" ref="I8:I15">G8-H8</f>
        <v>2320</v>
      </c>
      <c r="J8" s="264">
        <f aca="true" t="shared" si="1" ref="J8:J15">$F8*I8</f>
        <v>232000</v>
      </c>
      <c r="K8" s="264">
        <f aca="true" t="shared" si="2" ref="K8:K15">J8/1000000</f>
        <v>0.232</v>
      </c>
      <c r="L8" s="318">
        <v>994508</v>
      </c>
      <c r="M8" s="319">
        <v>994511</v>
      </c>
      <c r="N8" s="264">
        <f aca="true" t="shared" si="3" ref="N8:N14">L8-M8</f>
        <v>-3</v>
      </c>
      <c r="O8" s="264">
        <f aca="true" t="shared" si="4" ref="O8:O14">$F8*N8</f>
        <v>-300</v>
      </c>
      <c r="P8" s="264">
        <f aca="true" t="shared" si="5" ref="P8:P14">O8/1000000</f>
        <v>-0.0003</v>
      </c>
      <c r="Q8" s="429"/>
    </row>
    <row r="9" spans="1:17" s="425" customFormat="1" ht="15.75" customHeight="1">
      <c r="A9" s="338">
        <v>2</v>
      </c>
      <c r="B9" s="339" t="s">
        <v>80</v>
      </c>
      <c r="C9" s="342">
        <v>4865080</v>
      </c>
      <c r="D9" s="38" t="s">
        <v>12</v>
      </c>
      <c r="E9" s="39" t="s">
        <v>325</v>
      </c>
      <c r="F9" s="348">
        <v>300</v>
      </c>
      <c r="G9" s="318">
        <v>11758</v>
      </c>
      <c r="H9" s="319">
        <v>11254</v>
      </c>
      <c r="I9" s="264">
        <f t="shared" si="0"/>
        <v>504</v>
      </c>
      <c r="J9" s="264">
        <f t="shared" si="1"/>
        <v>151200</v>
      </c>
      <c r="K9" s="264">
        <f t="shared" si="2"/>
        <v>0.1512</v>
      </c>
      <c r="L9" s="318">
        <v>3240</v>
      </c>
      <c r="M9" s="319">
        <v>3251</v>
      </c>
      <c r="N9" s="264">
        <f t="shared" si="3"/>
        <v>-11</v>
      </c>
      <c r="O9" s="264">
        <f t="shared" si="4"/>
        <v>-3300</v>
      </c>
      <c r="P9" s="264">
        <f t="shared" si="5"/>
        <v>-0.0033</v>
      </c>
      <c r="Q9" s="441"/>
    </row>
    <row r="10" spans="1:17" s="425" customFormat="1" ht="15.75" customHeight="1">
      <c r="A10" s="338">
        <v>3</v>
      </c>
      <c r="B10" s="339" t="s">
        <v>81</v>
      </c>
      <c r="C10" s="342">
        <v>5295197</v>
      </c>
      <c r="D10" s="38" t="s">
        <v>12</v>
      </c>
      <c r="E10" s="39" t="s">
        <v>325</v>
      </c>
      <c r="F10" s="348">
        <v>75</v>
      </c>
      <c r="G10" s="318">
        <v>93538</v>
      </c>
      <c r="H10" s="319">
        <v>86779</v>
      </c>
      <c r="I10" s="264">
        <f t="shared" si="0"/>
        <v>6759</v>
      </c>
      <c r="J10" s="264">
        <f>$F10*I10</f>
        <v>506925</v>
      </c>
      <c r="K10" s="264">
        <f>J10/1000000</f>
        <v>0.506925</v>
      </c>
      <c r="L10" s="318">
        <v>402524</v>
      </c>
      <c r="M10" s="319">
        <v>402066</v>
      </c>
      <c r="N10" s="264">
        <f t="shared" si="3"/>
        <v>458</v>
      </c>
      <c r="O10" s="264">
        <f>$F10*N10</f>
        <v>34350</v>
      </c>
      <c r="P10" s="264">
        <f>O10/1000000</f>
        <v>0.03435</v>
      </c>
      <c r="Q10" s="429"/>
    </row>
    <row r="11" spans="1:17" s="425" customFormat="1" ht="15.75" customHeight="1">
      <c r="A11" s="338">
        <v>4</v>
      </c>
      <c r="B11" s="339" t="s">
        <v>82</v>
      </c>
      <c r="C11" s="342">
        <v>4865184</v>
      </c>
      <c r="D11" s="38" t="s">
        <v>12</v>
      </c>
      <c r="E11" s="39" t="s">
        <v>325</v>
      </c>
      <c r="F11" s="348">
        <v>300</v>
      </c>
      <c r="G11" s="318">
        <v>994700</v>
      </c>
      <c r="H11" s="319">
        <v>994855</v>
      </c>
      <c r="I11" s="264">
        <f t="shared" si="0"/>
        <v>-155</v>
      </c>
      <c r="J11" s="264">
        <f t="shared" si="1"/>
        <v>-46500</v>
      </c>
      <c r="K11" s="264">
        <f t="shared" si="2"/>
        <v>-0.0465</v>
      </c>
      <c r="L11" s="318">
        <v>5941</v>
      </c>
      <c r="M11" s="319">
        <v>5943</v>
      </c>
      <c r="N11" s="264">
        <f t="shared" si="3"/>
        <v>-2</v>
      </c>
      <c r="O11" s="264">
        <f t="shared" si="4"/>
        <v>-600</v>
      </c>
      <c r="P11" s="264">
        <f t="shared" si="5"/>
        <v>-0.0006</v>
      </c>
      <c r="Q11" s="429"/>
    </row>
    <row r="12" spans="1:17" s="425" customFormat="1" ht="15">
      <c r="A12" s="338">
        <v>5</v>
      </c>
      <c r="B12" s="339" t="s">
        <v>83</v>
      </c>
      <c r="C12" s="342">
        <v>4865103</v>
      </c>
      <c r="D12" s="38" t="s">
        <v>12</v>
      </c>
      <c r="E12" s="39" t="s">
        <v>325</v>
      </c>
      <c r="F12" s="348">
        <v>1333.3</v>
      </c>
      <c r="G12" s="318">
        <v>1529</v>
      </c>
      <c r="H12" s="319">
        <v>1549</v>
      </c>
      <c r="I12" s="264">
        <f t="shared" si="0"/>
        <v>-20</v>
      </c>
      <c r="J12" s="264">
        <f t="shared" si="1"/>
        <v>-26666</v>
      </c>
      <c r="K12" s="264">
        <f t="shared" si="2"/>
        <v>-0.026666</v>
      </c>
      <c r="L12" s="318">
        <v>3601</v>
      </c>
      <c r="M12" s="319">
        <v>3598</v>
      </c>
      <c r="N12" s="264">
        <f t="shared" si="3"/>
        <v>3</v>
      </c>
      <c r="O12" s="264">
        <f t="shared" si="4"/>
        <v>3999.8999999999996</v>
      </c>
      <c r="P12" s="264">
        <f t="shared" si="5"/>
        <v>0.0039999</v>
      </c>
      <c r="Q12" s="435"/>
    </row>
    <row r="13" spans="1:17" s="425" customFormat="1" ht="15.75" customHeight="1">
      <c r="A13" s="338">
        <v>6</v>
      </c>
      <c r="B13" s="339" t="s">
        <v>84</v>
      </c>
      <c r="C13" s="342">
        <v>4865104</v>
      </c>
      <c r="D13" s="38" t="s">
        <v>12</v>
      </c>
      <c r="E13" s="39" t="s">
        <v>325</v>
      </c>
      <c r="F13" s="348">
        <v>100</v>
      </c>
      <c r="G13" s="318">
        <v>14500</v>
      </c>
      <c r="H13" s="319">
        <v>12911</v>
      </c>
      <c r="I13" s="264">
        <f t="shared" si="0"/>
        <v>1589</v>
      </c>
      <c r="J13" s="264">
        <f>$F13*I13</f>
        <v>158900</v>
      </c>
      <c r="K13" s="264">
        <f>J13/1000000</f>
        <v>0.1589</v>
      </c>
      <c r="L13" s="318">
        <v>3863</v>
      </c>
      <c r="M13" s="319">
        <v>3844</v>
      </c>
      <c r="N13" s="264">
        <f t="shared" si="3"/>
        <v>19</v>
      </c>
      <c r="O13" s="264">
        <f>$F13*N13</f>
        <v>1900</v>
      </c>
      <c r="P13" s="264">
        <f>O13/1000000</f>
        <v>0.0019</v>
      </c>
      <c r="Q13" s="429"/>
    </row>
    <row r="14" spans="1:17" s="425" customFormat="1" ht="15.75" customHeight="1">
      <c r="A14" s="338">
        <v>7</v>
      </c>
      <c r="B14" s="339" t="s">
        <v>85</v>
      </c>
      <c r="C14" s="342">
        <v>5295196</v>
      </c>
      <c r="D14" s="38" t="s">
        <v>12</v>
      </c>
      <c r="E14" s="39" t="s">
        <v>325</v>
      </c>
      <c r="F14" s="760">
        <v>75</v>
      </c>
      <c r="G14" s="318">
        <v>120443</v>
      </c>
      <c r="H14" s="319">
        <v>116165</v>
      </c>
      <c r="I14" s="264">
        <f t="shared" si="0"/>
        <v>4278</v>
      </c>
      <c r="J14" s="264">
        <f t="shared" si="1"/>
        <v>320850</v>
      </c>
      <c r="K14" s="264">
        <f t="shared" si="2"/>
        <v>0.32085</v>
      </c>
      <c r="L14" s="318">
        <v>892277</v>
      </c>
      <c r="M14" s="319">
        <v>892218</v>
      </c>
      <c r="N14" s="264">
        <f t="shared" si="3"/>
        <v>59</v>
      </c>
      <c r="O14" s="264">
        <f t="shared" si="4"/>
        <v>4425</v>
      </c>
      <c r="P14" s="264">
        <f t="shared" si="5"/>
        <v>0.004425</v>
      </c>
      <c r="Q14" s="429"/>
    </row>
    <row r="15" spans="1:17" s="425" customFormat="1" ht="15.75" customHeight="1">
      <c r="A15" s="338"/>
      <c r="B15" s="339"/>
      <c r="C15" s="342"/>
      <c r="D15" s="38"/>
      <c r="E15" s="39"/>
      <c r="F15" s="760">
        <v>75</v>
      </c>
      <c r="G15" s="318">
        <v>110878</v>
      </c>
      <c r="H15" s="319">
        <v>108562</v>
      </c>
      <c r="I15" s="264">
        <f t="shared" si="0"/>
        <v>2316</v>
      </c>
      <c r="J15" s="264">
        <f t="shared" si="1"/>
        <v>173700</v>
      </c>
      <c r="K15" s="264">
        <f t="shared" si="2"/>
        <v>0.1737</v>
      </c>
      <c r="L15" s="318"/>
      <c r="M15" s="319"/>
      <c r="N15" s="264"/>
      <c r="O15" s="264"/>
      <c r="P15" s="264"/>
      <c r="Q15" s="429"/>
    </row>
    <row r="16" spans="1:17" s="425" customFormat="1" ht="15.75" customHeight="1">
      <c r="A16" s="338"/>
      <c r="B16" s="341" t="s">
        <v>11</v>
      </c>
      <c r="C16" s="342"/>
      <c r="D16" s="38"/>
      <c r="E16" s="38"/>
      <c r="F16" s="348"/>
      <c r="G16" s="318"/>
      <c r="H16" s="319"/>
      <c r="I16" s="264"/>
      <c r="J16" s="264"/>
      <c r="K16" s="264"/>
      <c r="L16" s="318"/>
      <c r="M16" s="319"/>
      <c r="N16" s="264"/>
      <c r="O16" s="264"/>
      <c r="P16" s="264"/>
      <c r="Q16" s="429"/>
    </row>
    <row r="17" spans="1:17" s="425" customFormat="1" ht="15.75" customHeight="1">
      <c r="A17" s="338">
        <v>8</v>
      </c>
      <c r="B17" s="339" t="s">
        <v>346</v>
      </c>
      <c r="C17" s="342">
        <v>4864884</v>
      </c>
      <c r="D17" s="38" t="s">
        <v>12</v>
      </c>
      <c r="E17" s="39" t="s">
        <v>325</v>
      </c>
      <c r="F17" s="348">
        <v>1000</v>
      </c>
      <c r="G17" s="318">
        <v>979928</v>
      </c>
      <c r="H17" s="319">
        <v>980029</v>
      </c>
      <c r="I17" s="264">
        <f aca="true" t="shared" si="6" ref="I17:I27">G17-H17</f>
        <v>-101</v>
      </c>
      <c r="J17" s="264">
        <f aca="true" t="shared" si="7" ref="J17:J27">$F17*I17</f>
        <v>-101000</v>
      </c>
      <c r="K17" s="264">
        <f aca="true" t="shared" si="8" ref="K17:K27">J17/1000000</f>
        <v>-0.101</v>
      </c>
      <c r="L17" s="318">
        <v>2276</v>
      </c>
      <c r="M17" s="319">
        <v>2276</v>
      </c>
      <c r="N17" s="264">
        <f aca="true" t="shared" si="9" ref="N17:N27">L17-M17</f>
        <v>0</v>
      </c>
      <c r="O17" s="264">
        <f aca="true" t="shared" si="10" ref="O17:O27">$F17*N17</f>
        <v>0</v>
      </c>
      <c r="P17" s="264">
        <f aca="true" t="shared" si="11" ref="P17:P27">O17/1000000</f>
        <v>0</v>
      </c>
      <c r="Q17" s="455"/>
    </row>
    <row r="18" spans="1:17" s="425" customFormat="1" ht="15.75" customHeight="1">
      <c r="A18" s="338">
        <v>9</v>
      </c>
      <c r="B18" s="339" t="s">
        <v>86</v>
      </c>
      <c r="C18" s="342">
        <v>4864897</v>
      </c>
      <c r="D18" s="38" t="s">
        <v>12</v>
      </c>
      <c r="E18" s="39" t="s">
        <v>325</v>
      </c>
      <c r="F18" s="348">
        <v>500</v>
      </c>
      <c r="G18" s="318">
        <v>989681</v>
      </c>
      <c r="H18" s="319">
        <v>989825</v>
      </c>
      <c r="I18" s="264">
        <f>G18-H18</f>
        <v>-144</v>
      </c>
      <c r="J18" s="264">
        <f>$F18*I18</f>
        <v>-72000</v>
      </c>
      <c r="K18" s="264">
        <f>J18/1000000</f>
        <v>-0.072</v>
      </c>
      <c r="L18" s="318">
        <v>178</v>
      </c>
      <c r="M18" s="319">
        <v>178</v>
      </c>
      <c r="N18" s="264">
        <f>L18-M18</f>
        <v>0</v>
      </c>
      <c r="O18" s="264">
        <f>$F18*N18</f>
        <v>0</v>
      </c>
      <c r="P18" s="264">
        <f>O18/1000000</f>
        <v>0</v>
      </c>
      <c r="Q18" s="429"/>
    </row>
    <row r="19" spans="1:17" s="425" customFormat="1" ht="15.75" customHeight="1">
      <c r="A19" s="338">
        <v>10</v>
      </c>
      <c r="B19" s="339" t="s">
        <v>117</v>
      </c>
      <c r="C19" s="342">
        <v>4864832</v>
      </c>
      <c r="D19" s="38" t="s">
        <v>12</v>
      </c>
      <c r="E19" s="39" t="s">
        <v>325</v>
      </c>
      <c r="F19" s="348">
        <v>1000</v>
      </c>
      <c r="G19" s="318">
        <v>996938</v>
      </c>
      <c r="H19" s="319">
        <v>996594</v>
      </c>
      <c r="I19" s="264">
        <f t="shared" si="6"/>
        <v>344</v>
      </c>
      <c r="J19" s="264">
        <f t="shared" si="7"/>
        <v>344000</v>
      </c>
      <c r="K19" s="264">
        <f t="shared" si="8"/>
        <v>0.344</v>
      </c>
      <c r="L19" s="318">
        <v>1625</v>
      </c>
      <c r="M19" s="319">
        <v>1621</v>
      </c>
      <c r="N19" s="264">
        <f t="shared" si="9"/>
        <v>4</v>
      </c>
      <c r="O19" s="264">
        <f t="shared" si="10"/>
        <v>4000</v>
      </c>
      <c r="P19" s="264">
        <f t="shared" si="11"/>
        <v>0.004</v>
      </c>
      <c r="Q19" s="429"/>
    </row>
    <row r="20" spans="1:17" s="425" customFormat="1" ht="15.75" customHeight="1">
      <c r="A20" s="338">
        <v>11</v>
      </c>
      <c r="B20" s="339" t="s">
        <v>87</v>
      </c>
      <c r="C20" s="342">
        <v>4864833</v>
      </c>
      <c r="D20" s="38" t="s">
        <v>12</v>
      </c>
      <c r="E20" s="39" t="s">
        <v>325</v>
      </c>
      <c r="F20" s="348">
        <v>1000</v>
      </c>
      <c r="G20" s="318">
        <v>987539</v>
      </c>
      <c r="H20" s="319">
        <v>987840</v>
      </c>
      <c r="I20" s="264">
        <f t="shared" si="6"/>
        <v>-301</v>
      </c>
      <c r="J20" s="264">
        <f t="shared" si="7"/>
        <v>-301000</v>
      </c>
      <c r="K20" s="264">
        <f t="shared" si="8"/>
        <v>-0.301</v>
      </c>
      <c r="L20" s="318">
        <v>1353</v>
      </c>
      <c r="M20" s="319">
        <v>1354</v>
      </c>
      <c r="N20" s="264">
        <f t="shared" si="9"/>
        <v>-1</v>
      </c>
      <c r="O20" s="264">
        <f t="shared" si="10"/>
        <v>-1000</v>
      </c>
      <c r="P20" s="264">
        <f t="shared" si="11"/>
        <v>-0.001</v>
      </c>
      <c r="Q20" s="429"/>
    </row>
    <row r="21" spans="1:17" s="425" customFormat="1" ht="15.75" customHeight="1">
      <c r="A21" s="338">
        <v>12</v>
      </c>
      <c r="B21" s="339" t="s">
        <v>88</v>
      </c>
      <c r="C21" s="342">
        <v>4864834</v>
      </c>
      <c r="D21" s="38" t="s">
        <v>12</v>
      </c>
      <c r="E21" s="39" t="s">
        <v>325</v>
      </c>
      <c r="F21" s="348">
        <v>1000</v>
      </c>
      <c r="G21" s="318">
        <v>990044</v>
      </c>
      <c r="H21" s="319">
        <v>990200</v>
      </c>
      <c r="I21" s="264">
        <f t="shared" si="6"/>
        <v>-156</v>
      </c>
      <c r="J21" s="264">
        <f t="shared" si="7"/>
        <v>-156000</v>
      </c>
      <c r="K21" s="264">
        <f t="shared" si="8"/>
        <v>-0.156</v>
      </c>
      <c r="L21" s="318">
        <v>6257</v>
      </c>
      <c r="M21" s="319">
        <v>6258</v>
      </c>
      <c r="N21" s="264">
        <f t="shared" si="9"/>
        <v>-1</v>
      </c>
      <c r="O21" s="264">
        <f t="shared" si="10"/>
        <v>-1000</v>
      </c>
      <c r="P21" s="264">
        <f t="shared" si="11"/>
        <v>-0.001</v>
      </c>
      <c r="Q21" s="429"/>
    </row>
    <row r="22" spans="1:17" s="425" customFormat="1" ht="15.75" customHeight="1">
      <c r="A22" s="338">
        <v>13</v>
      </c>
      <c r="B22" s="306" t="s">
        <v>89</v>
      </c>
      <c r="C22" s="342">
        <v>4864889</v>
      </c>
      <c r="D22" s="42" t="s">
        <v>12</v>
      </c>
      <c r="E22" s="39" t="s">
        <v>325</v>
      </c>
      <c r="F22" s="348">
        <v>1000</v>
      </c>
      <c r="G22" s="318">
        <v>996866</v>
      </c>
      <c r="H22" s="319">
        <v>997242</v>
      </c>
      <c r="I22" s="264">
        <f t="shared" si="6"/>
        <v>-376</v>
      </c>
      <c r="J22" s="264">
        <f t="shared" si="7"/>
        <v>-376000</v>
      </c>
      <c r="K22" s="264">
        <f t="shared" si="8"/>
        <v>-0.376</v>
      </c>
      <c r="L22" s="318">
        <v>998668</v>
      </c>
      <c r="M22" s="319">
        <v>998667</v>
      </c>
      <c r="N22" s="264">
        <f t="shared" si="9"/>
        <v>1</v>
      </c>
      <c r="O22" s="264">
        <f t="shared" si="10"/>
        <v>1000</v>
      </c>
      <c r="P22" s="264">
        <f t="shared" si="11"/>
        <v>0.001</v>
      </c>
      <c r="Q22" s="429"/>
    </row>
    <row r="23" spans="1:17" s="425" customFormat="1" ht="15.75" customHeight="1">
      <c r="A23" s="338">
        <v>14</v>
      </c>
      <c r="B23" s="339" t="s">
        <v>90</v>
      </c>
      <c r="C23" s="342">
        <v>4864859</v>
      </c>
      <c r="D23" s="38" t="s">
        <v>12</v>
      </c>
      <c r="E23" s="39" t="s">
        <v>325</v>
      </c>
      <c r="F23" s="348">
        <v>1000</v>
      </c>
      <c r="G23" s="318">
        <v>995218</v>
      </c>
      <c r="H23" s="319">
        <v>995487</v>
      </c>
      <c r="I23" s="264">
        <f>G23-H23</f>
        <v>-269</v>
      </c>
      <c r="J23" s="264">
        <f>$F23*I23</f>
        <v>-269000</v>
      </c>
      <c r="K23" s="264">
        <f>J23/1000000</f>
        <v>-0.269</v>
      </c>
      <c r="L23" s="318">
        <v>999794</v>
      </c>
      <c r="M23" s="319">
        <v>999794</v>
      </c>
      <c r="N23" s="264">
        <f>L23-M23</f>
        <v>0</v>
      </c>
      <c r="O23" s="264">
        <f>$F23*N23</f>
        <v>0</v>
      </c>
      <c r="P23" s="264">
        <f>O23/1000000</f>
        <v>0</v>
      </c>
      <c r="Q23" s="429"/>
    </row>
    <row r="24" spans="1:17" s="425" customFormat="1" ht="15.75" customHeight="1">
      <c r="A24" s="338">
        <v>15</v>
      </c>
      <c r="B24" s="339" t="s">
        <v>91</v>
      </c>
      <c r="C24" s="342">
        <v>4864895</v>
      </c>
      <c r="D24" s="38" t="s">
        <v>12</v>
      </c>
      <c r="E24" s="39" t="s">
        <v>325</v>
      </c>
      <c r="F24" s="348">
        <v>800</v>
      </c>
      <c r="G24" s="318">
        <v>995523</v>
      </c>
      <c r="H24" s="319">
        <v>995769</v>
      </c>
      <c r="I24" s="264">
        <f>G24-H24</f>
        <v>-246</v>
      </c>
      <c r="J24" s="264">
        <f t="shared" si="7"/>
        <v>-196800</v>
      </c>
      <c r="K24" s="264">
        <f t="shared" si="8"/>
        <v>-0.1968</v>
      </c>
      <c r="L24" s="318">
        <v>5204</v>
      </c>
      <c r="M24" s="319">
        <v>5204</v>
      </c>
      <c r="N24" s="264">
        <f>L24-M24</f>
        <v>0</v>
      </c>
      <c r="O24" s="264">
        <f t="shared" si="10"/>
        <v>0</v>
      </c>
      <c r="P24" s="264">
        <f t="shared" si="11"/>
        <v>0</v>
      </c>
      <c r="Q24" s="429"/>
    </row>
    <row r="25" spans="1:17" s="425" customFormat="1" ht="15.75" customHeight="1">
      <c r="A25" s="338">
        <v>16</v>
      </c>
      <c r="B25" s="339" t="s">
        <v>92</v>
      </c>
      <c r="C25" s="342">
        <v>4864826</v>
      </c>
      <c r="D25" s="38" t="s">
        <v>12</v>
      </c>
      <c r="E25" s="39" t="s">
        <v>325</v>
      </c>
      <c r="F25" s="348">
        <v>133.33</v>
      </c>
      <c r="G25" s="318">
        <v>4907</v>
      </c>
      <c r="H25" s="319">
        <v>4551</v>
      </c>
      <c r="I25" s="264">
        <f>G25-H25</f>
        <v>356</v>
      </c>
      <c r="J25" s="264">
        <f>$F25*I25</f>
        <v>47465.48</v>
      </c>
      <c r="K25" s="264">
        <f>J25/1000000</f>
        <v>0.047465480000000004</v>
      </c>
      <c r="L25" s="318">
        <v>3650</v>
      </c>
      <c r="M25" s="319">
        <v>3650</v>
      </c>
      <c r="N25" s="264">
        <f>L25-M25</f>
        <v>0</v>
      </c>
      <c r="O25" s="264">
        <f>$F25*N25</f>
        <v>0</v>
      </c>
      <c r="P25" s="264">
        <f>O25/1000000</f>
        <v>0</v>
      </c>
      <c r="Q25" s="429"/>
    </row>
    <row r="26" spans="1:17" s="425" customFormat="1" ht="15.75" customHeight="1">
      <c r="A26" s="338">
        <v>17</v>
      </c>
      <c r="B26" s="339" t="s">
        <v>115</v>
      </c>
      <c r="C26" s="342">
        <v>4864839</v>
      </c>
      <c r="D26" s="38" t="s">
        <v>12</v>
      </c>
      <c r="E26" s="39" t="s">
        <v>325</v>
      </c>
      <c r="F26" s="348">
        <v>1000</v>
      </c>
      <c r="G26" s="318">
        <v>812</v>
      </c>
      <c r="H26" s="319">
        <v>829</v>
      </c>
      <c r="I26" s="264">
        <f t="shared" si="6"/>
        <v>-17</v>
      </c>
      <c r="J26" s="264">
        <f t="shared" si="7"/>
        <v>-17000</v>
      </c>
      <c r="K26" s="264">
        <f t="shared" si="8"/>
        <v>-0.017</v>
      </c>
      <c r="L26" s="318">
        <v>9730</v>
      </c>
      <c r="M26" s="319">
        <v>9730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9"/>
    </row>
    <row r="27" spans="1:17" s="425" customFormat="1" ht="15.75" customHeight="1">
      <c r="A27" s="338">
        <v>18</v>
      </c>
      <c r="B27" s="339" t="s">
        <v>116</v>
      </c>
      <c r="C27" s="342">
        <v>4864883</v>
      </c>
      <c r="D27" s="38" t="s">
        <v>12</v>
      </c>
      <c r="E27" s="39" t="s">
        <v>325</v>
      </c>
      <c r="F27" s="348">
        <v>1000</v>
      </c>
      <c r="G27" s="318">
        <v>643</v>
      </c>
      <c r="H27" s="319">
        <v>634</v>
      </c>
      <c r="I27" s="264">
        <f t="shared" si="6"/>
        <v>9</v>
      </c>
      <c r="J27" s="264">
        <f t="shared" si="7"/>
        <v>9000</v>
      </c>
      <c r="K27" s="264">
        <f t="shared" si="8"/>
        <v>0.009</v>
      </c>
      <c r="L27" s="318">
        <v>17471</v>
      </c>
      <c r="M27" s="319">
        <v>17471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9"/>
    </row>
    <row r="28" spans="1:17" s="425" customFormat="1" ht="15.75" customHeight="1">
      <c r="A28" s="338"/>
      <c r="B28" s="341" t="s">
        <v>93</v>
      </c>
      <c r="C28" s="342"/>
      <c r="D28" s="38"/>
      <c r="E28" s="38"/>
      <c r="F28" s="348"/>
      <c r="G28" s="318"/>
      <c r="H28" s="319"/>
      <c r="I28" s="461"/>
      <c r="J28" s="461"/>
      <c r="K28" s="121"/>
      <c r="L28" s="318"/>
      <c r="M28" s="319"/>
      <c r="N28" s="461"/>
      <c r="O28" s="461"/>
      <c r="P28" s="121"/>
      <c r="Q28" s="429"/>
    </row>
    <row r="29" spans="1:17" s="425" customFormat="1" ht="15.75" customHeight="1">
      <c r="A29" s="338">
        <v>19</v>
      </c>
      <c r="B29" s="339" t="s">
        <v>94</v>
      </c>
      <c r="C29" s="342">
        <v>4864954</v>
      </c>
      <c r="D29" s="38" t="s">
        <v>12</v>
      </c>
      <c r="E29" s="39" t="s">
        <v>325</v>
      </c>
      <c r="F29" s="348">
        <v>1250</v>
      </c>
      <c r="G29" s="318">
        <v>971610</v>
      </c>
      <c r="H29" s="319">
        <v>971612</v>
      </c>
      <c r="I29" s="264">
        <f>G29-H29</f>
        <v>-2</v>
      </c>
      <c r="J29" s="264">
        <f>$F29*I29</f>
        <v>-2500</v>
      </c>
      <c r="K29" s="264">
        <f>J29/1000000</f>
        <v>-0.0025</v>
      </c>
      <c r="L29" s="318">
        <v>949086</v>
      </c>
      <c r="M29" s="319">
        <v>949341</v>
      </c>
      <c r="N29" s="264">
        <f>L29-M29</f>
        <v>-255</v>
      </c>
      <c r="O29" s="264">
        <f>$F29*N29</f>
        <v>-318750</v>
      </c>
      <c r="P29" s="264">
        <f>O29/1000000</f>
        <v>-0.31875</v>
      </c>
      <c r="Q29" s="429"/>
    </row>
    <row r="30" spans="1:17" s="425" customFormat="1" ht="15.75" customHeight="1">
      <c r="A30" s="338">
        <v>20</v>
      </c>
      <c r="B30" s="339" t="s">
        <v>95</v>
      </c>
      <c r="C30" s="342">
        <v>4865030</v>
      </c>
      <c r="D30" s="38" t="s">
        <v>12</v>
      </c>
      <c r="E30" s="39" t="s">
        <v>325</v>
      </c>
      <c r="F30" s="348">
        <v>1000</v>
      </c>
      <c r="G30" s="318">
        <v>985079</v>
      </c>
      <c r="H30" s="319">
        <v>985081</v>
      </c>
      <c r="I30" s="264">
        <f>G30-H30</f>
        <v>-2</v>
      </c>
      <c r="J30" s="264">
        <f>$F30*I30</f>
        <v>-2000</v>
      </c>
      <c r="K30" s="264">
        <f>J30/1000000</f>
        <v>-0.002</v>
      </c>
      <c r="L30" s="318">
        <v>936053</v>
      </c>
      <c r="M30" s="319">
        <v>936158</v>
      </c>
      <c r="N30" s="264">
        <f>L30-M30</f>
        <v>-105</v>
      </c>
      <c r="O30" s="264">
        <f>$F30*N30</f>
        <v>-105000</v>
      </c>
      <c r="P30" s="264">
        <f>O30/1000000</f>
        <v>-0.105</v>
      </c>
      <c r="Q30" s="429"/>
    </row>
    <row r="31" spans="1:17" s="425" customFormat="1" ht="15.75" customHeight="1">
      <c r="A31" s="338">
        <v>21</v>
      </c>
      <c r="B31" s="339" t="s">
        <v>344</v>
      </c>
      <c r="C31" s="342">
        <v>4864989</v>
      </c>
      <c r="D31" s="38" t="s">
        <v>12</v>
      </c>
      <c r="E31" s="39" t="s">
        <v>325</v>
      </c>
      <c r="F31" s="348">
        <v>1000</v>
      </c>
      <c r="G31" s="318">
        <v>999971</v>
      </c>
      <c r="H31" s="319">
        <v>999993</v>
      </c>
      <c r="I31" s="264">
        <f>G31-H31</f>
        <v>-22</v>
      </c>
      <c r="J31" s="264">
        <f>$F31*I31</f>
        <v>-22000</v>
      </c>
      <c r="K31" s="264">
        <f>J31/1000000</f>
        <v>-0.022</v>
      </c>
      <c r="L31" s="318">
        <v>999672</v>
      </c>
      <c r="M31" s="319">
        <v>999743</v>
      </c>
      <c r="N31" s="264">
        <f>L31-M31</f>
        <v>-71</v>
      </c>
      <c r="O31" s="264">
        <f>$F31*N31</f>
        <v>-71000</v>
      </c>
      <c r="P31" s="264">
        <f>O31/1000000</f>
        <v>-0.071</v>
      </c>
      <c r="Q31" s="429"/>
    </row>
    <row r="32" spans="1:17" s="425" customFormat="1" ht="15.75" customHeight="1">
      <c r="A32" s="338"/>
      <c r="B32" s="341" t="s">
        <v>31</v>
      </c>
      <c r="C32" s="342"/>
      <c r="D32" s="38"/>
      <c r="E32" s="38"/>
      <c r="F32" s="348"/>
      <c r="G32" s="318"/>
      <c r="H32" s="319"/>
      <c r="I32" s="264"/>
      <c r="J32" s="264"/>
      <c r="K32" s="121">
        <f>SUM(K29:K31)</f>
        <v>-0.0265</v>
      </c>
      <c r="L32" s="318"/>
      <c r="M32" s="319"/>
      <c r="N32" s="264"/>
      <c r="O32" s="264"/>
      <c r="P32" s="121">
        <f>SUM(P29:P31)</f>
        <v>-0.49474999999999997</v>
      </c>
      <c r="Q32" s="429"/>
    </row>
    <row r="33" spans="1:17" s="425" customFormat="1" ht="15.75" customHeight="1">
      <c r="A33" s="338">
        <v>22</v>
      </c>
      <c r="B33" s="339" t="s">
        <v>96</v>
      </c>
      <c r="C33" s="342">
        <v>4864932</v>
      </c>
      <c r="D33" s="38" t="s">
        <v>12</v>
      </c>
      <c r="E33" s="39" t="s">
        <v>325</v>
      </c>
      <c r="F33" s="348">
        <v>-1000</v>
      </c>
      <c r="G33" s="318">
        <v>987862</v>
      </c>
      <c r="H33" s="319">
        <v>988350</v>
      </c>
      <c r="I33" s="264">
        <f>G33-H33</f>
        <v>-488</v>
      </c>
      <c r="J33" s="264">
        <f>$F33*I33</f>
        <v>488000</v>
      </c>
      <c r="K33" s="264">
        <f>J33/1000000</f>
        <v>0.488</v>
      </c>
      <c r="L33" s="318">
        <v>998287</v>
      </c>
      <c r="M33" s="319">
        <v>998307</v>
      </c>
      <c r="N33" s="264">
        <f>L33-M33</f>
        <v>-20</v>
      </c>
      <c r="O33" s="264">
        <f>$F33*N33</f>
        <v>20000</v>
      </c>
      <c r="P33" s="264">
        <f>O33/1000000</f>
        <v>0.02</v>
      </c>
      <c r="Q33" s="441"/>
    </row>
    <row r="34" spans="1:17" s="425" customFormat="1" ht="15.75" customHeight="1">
      <c r="A34" s="338">
        <v>23</v>
      </c>
      <c r="B34" s="339" t="s">
        <v>97</v>
      </c>
      <c r="C34" s="342">
        <v>5295140</v>
      </c>
      <c r="D34" s="38" t="s">
        <v>12</v>
      </c>
      <c r="E34" s="39" t="s">
        <v>325</v>
      </c>
      <c r="F34" s="342">
        <v>-1000</v>
      </c>
      <c r="G34" s="318">
        <v>985586</v>
      </c>
      <c r="H34" s="319">
        <v>986102</v>
      </c>
      <c r="I34" s="264">
        <f>G34-H34</f>
        <v>-516</v>
      </c>
      <c r="J34" s="264">
        <f>$F34*I34</f>
        <v>516000</v>
      </c>
      <c r="K34" s="264">
        <f>J34/1000000</f>
        <v>0.516</v>
      </c>
      <c r="L34" s="318">
        <v>998826</v>
      </c>
      <c r="M34" s="319">
        <v>998829</v>
      </c>
      <c r="N34" s="264">
        <f>L34-M34</f>
        <v>-3</v>
      </c>
      <c r="O34" s="264">
        <f>$F34*N34</f>
        <v>3000</v>
      </c>
      <c r="P34" s="264">
        <f>O34/1000000</f>
        <v>0.003</v>
      </c>
      <c r="Q34" s="429"/>
    </row>
    <row r="35" spans="1:17" s="425" customFormat="1" ht="15.75" customHeight="1">
      <c r="A35" s="338">
        <v>24</v>
      </c>
      <c r="B35" s="741" t="s">
        <v>136</v>
      </c>
      <c r="C35" s="742">
        <v>4902528</v>
      </c>
      <c r="D35" s="743" t="s">
        <v>12</v>
      </c>
      <c r="E35" s="39" t="s">
        <v>325</v>
      </c>
      <c r="F35" s="742">
        <v>300</v>
      </c>
      <c r="G35" s="318">
        <v>76</v>
      </c>
      <c r="H35" s="319">
        <v>76</v>
      </c>
      <c r="I35" s="264">
        <f>G35-H35</f>
        <v>0</v>
      </c>
      <c r="J35" s="264">
        <f>$F35*I35</f>
        <v>0</v>
      </c>
      <c r="K35" s="264">
        <f>J35/1000000</f>
        <v>0</v>
      </c>
      <c r="L35" s="318">
        <v>663</v>
      </c>
      <c r="M35" s="319">
        <v>663</v>
      </c>
      <c r="N35" s="264">
        <f>L35-M35</f>
        <v>0</v>
      </c>
      <c r="O35" s="264">
        <f>$F35*N35</f>
        <v>0</v>
      </c>
      <c r="P35" s="264">
        <f>O35/1000000</f>
        <v>0</v>
      </c>
      <c r="Q35" s="441"/>
    </row>
    <row r="36" spans="1:17" s="425" customFormat="1" ht="15.75" customHeight="1">
      <c r="A36" s="338"/>
      <c r="B36" s="341" t="s">
        <v>26</v>
      </c>
      <c r="C36" s="342"/>
      <c r="D36" s="38"/>
      <c r="E36" s="38"/>
      <c r="F36" s="348"/>
      <c r="G36" s="318"/>
      <c r="H36" s="319"/>
      <c r="I36" s="264"/>
      <c r="J36" s="264"/>
      <c r="K36" s="264"/>
      <c r="L36" s="318"/>
      <c r="M36" s="319"/>
      <c r="N36" s="264"/>
      <c r="O36" s="264"/>
      <c r="P36" s="264"/>
      <c r="Q36" s="429"/>
    </row>
    <row r="37" spans="1:17" s="425" customFormat="1" ht="15">
      <c r="A37" s="338">
        <v>25</v>
      </c>
      <c r="B37" s="306" t="s">
        <v>44</v>
      </c>
      <c r="C37" s="342">
        <v>4864854</v>
      </c>
      <c r="D37" s="42" t="s">
        <v>12</v>
      </c>
      <c r="E37" s="39" t="s">
        <v>325</v>
      </c>
      <c r="F37" s="348">
        <v>1000</v>
      </c>
      <c r="G37" s="318">
        <v>999814</v>
      </c>
      <c r="H37" s="319">
        <v>999814</v>
      </c>
      <c r="I37" s="264">
        <f>G37-H37</f>
        <v>0</v>
      </c>
      <c r="J37" s="264">
        <f>$F37*I37</f>
        <v>0</v>
      </c>
      <c r="K37" s="264">
        <f>J37/1000000</f>
        <v>0</v>
      </c>
      <c r="L37" s="318">
        <v>13345</v>
      </c>
      <c r="M37" s="319">
        <v>13016</v>
      </c>
      <c r="N37" s="264">
        <f>L37-M37</f>
        <v>329</v>
      </c>
      <c r="O37" s="264">
        <f>$F37*N37</f>
        <v>329000</v>
      </c>
      <c r="P37" s="264">
        <f>O37/1000000</f>
        <v>0.329</v>
      </c>
      <c r="Q37" s="456"/>
    </row>
    <row r="38" spans="1:17" s="425" customFormat="1" ht="15.75" customHeight="1">
      <c r="A38" s="338"/>
      <c r="B38" s="341" t="s">
        <v>98</v>
      </c>
      <c r="C38" s="342"/>
      <c r="D38" s="38"/>
      <c r="E38" s="38"/>
      <c r="F38" s="348"/>
      <c r="G38" s="318"/>
      <c r="H38" s="319"/>
      <c r="I38" s="264"/>
      <c r="J38" s="264"/>
      <c r="K38" s="264"/>
      <c r="L38" s="318"/>
      <c r="M38" s="319"/>
      <c r="N38" s="264"/>
      <c r="O38" s="264"/>
      <c r="P38" s="264"/>
      <c r="Q38" s="429"/>
    </row>
    <row r="39" spans="1:17" s="425" customFormat="1" ht="12.75" customHeight="1">
      <c r="A39" s="338">
        <v>26</v>
      </c>
      <c r="B39" s="339" t="s">
        <v>99</v>
      </c>
      <c r="C39" s="342">
        <v>5295159</v>
      </c>
      <c r="D39" s="38" t="s">
        <v>12</v>
      </c>
      <c r="E39" s="39" t="s">
        <v>325</v>
      </c>
      <c r="F39" s="348">
        <v>-1000</v>
      </c>
      <c r="G39" s="318">
        <v>164079</v>
      </c>
      <c r="H39" s="319">
        <v>161730</v>
      </c>
      <c r="I39" s="264">
        <f>G39-H39</f>
        <v>2349</v>
      </c>
      <c r="J39" s="264">
        <f>$F39*I39</f>
        <v>-2349000</v>
      </c>
      <c r="K39" s="264">
        <f>J39/1000000</f>
        <v>-2.349</v>
      </c>
      <c r="L39" s="318">
        <v>8701</v>
      </c>
      <c r="M39" s="319">
        <v>8706</v>
      </c>
      <c r="N39" s="264">
        <f>L39-M39</f>
        <v>-5</v>
      </c>
      <c r="O39" s="264">
        <f>$F39*N39</f>
        <v>5000</v>
      </c>
      <c r="P39" s="264">
        <f>O39/1000000</f>
        <v>0.005</v>
      </c>
      <c r="Q39" s="429"/>
    </row>
    <row r="40" spans="1:17" s="425" customFormat="1" ht="12.75" customHeight="1">
      <c r="A40" s="338"/>
      <c r="B40" s="339"/>
      <c r="C40" s="342"/>
      <c r="D40" s="38"/>
      <c r="E40" s="39"/>
      <c r="F40" s="348">
        <v>-1000</v>
      </c>
      <c r="G40" s="318">
        <v>157296</v>
      </c>
      <c r="H40" s="319">
        <v>156163</v>
      </c>
      <c r="I40" s="264">
        <f>G40-H40</f>
        <v>1133</v>
      </c>
      <c r="J40" s="264">
        <f>$F40*I40</f>
        <v>-1133000</v>
      </c>
      <c r="K40" s="264">
        <f>J40/1000000</f>
        <v>-1.133</v>
      </c>
      <c r="L40" s="318"/>
      <c r="M40" s="319"/>
      <c r="N40" s="264"/>
      <c r="O40" s="264"/>
      <c r="P40" s="264"/>
      <c r="Q40" s="429"/>
    </row>
    <row r="41" spans="1:17" s="425" customFormat="1" ht="14.25" customHeight="1">
      <c r="A41" s="338">
        <v>27</v>
      </c>
      <c r="B41" s="339" t="s">
        <v>100</v>
      </c>
      <c r="C41" s="342">
        <v>4865029</v>
      </c>
      <c r="D41" s="38" t="s">
        <v>12</v>
      </c>
      <c r="E41" s="39" t="s">
        <v>325</v>
      </c>
      <c r="F41" s="348">
        <v>-1000</v>
      </c>
      <c r="G41" s="318">
        <v>41089</v>
      </c>
      <c r="H41" s="319">
        <v>40571</v>
      </c>
      <c r="I41" s="264">
        <f>G41-H41</f>
        <v>518</v>
      </c>
      <c r="J41" s="264">
        <f>$F41*I41</f>
        <v>-518000</v>
      </c>
      <c r="K41" s="264">
        <f>J41/1000000</f>
        <v>-0.518</v>
      </c>
      <c r="L41" s="318">
        <v>191</v>
      </c>
      <c r="M41" s="319">
        <v>198</v>
      </c>
      <c r="N41" s="264">
        <f>L41-M41</f>
        <v>-7</v>
      </c>
      <c r="O41" s="264">
        <f>$F41*N41</f>
        <v>7000</v>
      </c>
      <c r="P41" s="264">
        <f>O41/1000000</f>
        <v>0.007</v>
      </c>
      <c r="Q41" s="441"/>
    </row>
    <row r="42" spans="1:17" s="425" customFormat="1" ht="14.25" customHeight="1">
      <c r="A42" s="338">
        <v>28</v>
      </c>
      <c r="B42" s="339" t="s">
        <v>101</v>
      </c>
      <c r="C42" s="342">
        <v>4864934</v>
      </c>
      <c r="D42" s="38" t="s">
        <v>12</v>
      </c>
      <c r="E42" s="39" t="s">
        <v>325</v>
      </c>
      <c r="F42" s="348">
        <v>-1000</v>
      </c>
      <c r="G42" s="318">
        <v>335</v>
      </c>
      <c r="H42" s="319">
        <v>814</v>
      </c>
      <c r="I42" s="264">
        <f>G42-H42</f>
        <v>-479</v>
      </c>
      <c r="J42" s="264">
        <f>$F42*I42</f>
        <v>479000</v>
      </c>
      <c r="K42" s="264">
        <f>J42/1000000</f>
        <v>0.479</v>
      </c>
      <c r="L42" s="318">
        <v>999286</v>
      </c>
      <c r="M42" s="319">
        <v>999304</v>
      </c>
      <c r="N42" s="264">
        <f>L42-M42</f>
        <v>-18</v>
      </c>
      <c r="O42" s="264">
        <f>$F42*N42</f>
        <v>18000</v>
      </c>
      <c r="P42" s="264">
        <f>O42/1000000</f>
        <v>0.018</v>
      </c>
      <c r="Q42" s="455"/>
    </row>
    <row r="43" spans="1:17" s="425" customFormat="1" ht="14.25" customHeight="1">
      <c r="A43" s="338">
        <v>29</v>
      </c>
      <c r="B43" s="306" t="s">
        <v>102</v>
      </c>
      <c r="C43" s="342">
        <v>4864906</v>
      </c>
      <c r="D43" s="38" t="s">
        <v>12</v>
      </c>
      <c r="E43" s="39" t="s">
        <v>325</v>
      </c>
      <c r="F43" s="348">
        <v>-1000</v>
      </c>
      <c r="G43" s="318">
        <v>338</v>
      </c>
      <c r="H43" s="319">
        <v>178</v>
      </c>
      <c r="I43" s="264">
        <f>G43-H43</f>
        <v>160</v>
      </c>
      <c r="J43" s="264">
        <f>$F43*I43</f>
        <v>-160000</v>
      </c>
      <c r="K43" s="264">
        <f>J43/1000000</f>
        <v>-0.16</v>
      </c>
      <c r="L43" s="318">
        <v>998710</v>
      </c>
      <c r="M43" s="319">
        <v>998780</v>
      </c>
      <c r="N43" s="264">
        <f>L43-M43</f>
        <v>-70</v>
      </c>
      <c r="O43" s="264">
        <f>$F43*N43</f>
        <v>70000</v>
      </c>
      <c r="P43" s="264">
        <f>O43/1000000</f>
        <v>0.07</v>
      </c>
      <c r="Q43" s="445"/>
    </row>
    <row r="44" spans="1:17" s="425" customFormat="1" ht="14.25" customHeight="1">
      <c r="A44" s="338"/>
      <c r="B44" s="341" t="s">
        <v>387</v>
      </c>
      <c r="C44" s="342"/>
      <c r="D44" s="433"/>
      <c r="E44" s="434"/>
      <c r="F44" s="348"/>
      <c r="G44" s="318"/>
      <c r="H44" s="319"/>
      <c r="I44" s="264"/>
      <c r="J44" s="264"/>
      <c r="K44" s="264"/>
      <c r="L44" s="318"/>
      <c r="M44" s="319"/>
      <c r="N44" s="264"/>
      <c r="O44" s="264"/>
      <c r="P44" s="264"/>
      <c r="Q44" s="710"/>
    </row>
    <row r="45" spans="1:17" s="425" customFormat="1" ht="14.25" customHeight="1">
      <c r="A45" s="338">
        <v>30</v>
      </c>
      <c r="B45" s="339" t="s">
        <v>99</v>
      </c>
      <c r="C45" s="342">
        <v>5295177</v>
      </c>
      <c r="D45" s="433" t="s">
        <v>12</v>
      </c>
      <c r="E45" s="434" t="s">
        <v>325</v>
      </c>
      <c r="F45" s="348">
        <v>-1000</v>
      </c>
      <c r="G45" s="318">
        <v>26023</v>
      </c>
      <c r="H45" s="319">
        <v>26054</v>
      </c>
      <c r="I45" s="264">
        <f>G45-H45</f>
        <v>-31</v>
      </c>
      <c r="J45" s="264">
        <f>$F45*I45</f>
        <v>31000</v>
      </c>
      <c r="K45" s="264">
        <f>J45/1000000</f>
        <v>0.031</v>
      </c>
      <c r="L45" s="318">
        <v>982865</v>
      </c>
      <c r="M45" s="319">
        <v>982935</v>
      </c>
      <c r="N45" s="264">
        <f>L45-M45</f>
        <v>-70</v>
      </c>
      <c r="O45" s="264">
        <f>$F45*N45</f>
        <v>70000</v>
      </c>
      <c r="P45" s="264">
        <f>O45/1000000</f>
        <v>0.07</v>
      </c>
      <c r="Q45" s="654"/>
    </row>
    <row r="46" spans="1:17" s="425" customFormat="1" ht="14.25" customHeight="1">
      <c r="A46" s="338">
        <v>31</v>
      </c>
      <c r="B46" s="339" t="s">
        <v>390</v>
      </c>
      <c r="C46" s="342">
        <v>5128456</v>
      </c>
      <c r="D46" s="433" t="s">
        <v>12</v>
      </c>
      <c r="E46" s="434" t="s">
        <v>325</v>
      </c>
      <c r="F46" s="348">
        <v>-1000</v>
      </c>
      <c r="G46" s="318">
        <v>43621</v>
      </c>
      <c r="H46" s="319">
        <v>43148</v>
      </c>
      <c r="I46" s="264">
        <f>G46-H46</f>
        <v>473</v>
      </c>
      <c r="J46" s="264">
        <f>$F46*I46</f>
        <v>-473000</v>
      </c>
      <c r="K46" s="264">
        <f>J46/1000000</f>
        <v>-0.473</v>
      </c>
      <c r="L46" s="318">
        <v>316</v>
      </c>
      <c r="M46" s="319">
        <v>311</v>
      </c>
      <c r="N46" s="264">
        <f>L46-M46</f>
        <v>5</v>
      </c>
      <c r="O46" s="264">
        <f>$F46*N46</f>
        <v>-5000</v>
      </c>
      <c r="P46" s="264">
        <f>O46/1000000</f>
        <v>-0.005</v>
      </c>
      <c r="Q46" s="435"/>
    </row>
    <row r="47" spans="1:17" s="425" customFormat="1" ht="15.75" customHeight="1">
      <c r="A47" s="338">
        <v>32</v>
      </c>
      <c r="B47" s="339" t="s">
        <v>388</v>
      </c>
      <c r="C47" s="342">
        <v>5128443</v>
      </c>
      <c r="D47" s="433" t="s">
        <v>12</v>
      </c>
      <c r="E47" s="434" t="s">
        <v>325</v>
      </c>
      <c r="F47" s="348">
        <v>-2000</v>
      </c>
      <c r="G47" s="318">
        <v>31152</v>
      </c>
      <c r="H47" s="319">
        <v>30613</v>
      </c>
      <c r="I47" s="264">
        <f>G47-H47</f>
        <v>539</v>
      </c>
      <c r="J47" s="264">
        <f>$F47*I47</f>
        <v>-1078000</v>
      </c>
      <c r="K47" s="264">
        <f>J47/1000000</f>
        <v>-1.078</v>
      </c>
      <c r="L47" s="318">
        <v>24</v>
      </c>
      <c r="M47" s="319">
        <v>24</v>
      </c>
      <c r="N47" s="264">
        <f>L47-M47</f>
        <v>0</v>
      </c>
      <c r="O47" s="264">
        <f>$F47*N47</f>
        <v>0</v>
      </c>
      <c r="P47" s="264">
        <f>O47/1000000</f>
        <v>0</v>
      </c>
      <c r="Q47" s="727"/>
    </row>
    <row r="48" spans="1:17" s="425" customFormat="1" ht="14.25" customHeight="1">
      <c r="A48" s="338"/>
      <c r="B48" s="341" t="s">
        <v>41</v>
      </c>
      <c r="C48" s="342"/>
      <c r="D48" s="38"/>
      <c r="E48" s="38"/>
      <c r="F48" s="348"/>
      <c r="G48" s="318"/>
      <c r="H48" s="319"/>
      <c r="I48" s="264"/>
      <c r="J48" s="264"/>
      <c r="K48" s="264"/>
      <c r="L48" s="318"/>
      <c r="M48" s="319"/>
      <c r="N48" s="264"/>
      <c r="O48" s="264"/>
      <c r="P48" s="264"/>
      <c r="Q48" s="429"/>
    </row>
    <row r="49" spans="1:17" s="425" customFormat="1" ht="14.25" customHeight="1">
      <c r="A49" s="338"/>
      <c r="B49" s="340" t="s">
        <v>18</v>
      </c>
      <c r="C49" s="342"/>
      <c r="D49" s="42"/>
      <c r="E49" s="42"/>
      <c r="F49" s="348"/>
      <c r="G49" s="318"/>
      <c r="H49" s="319"/>
      <c r="I49" s="264"/>
      <c r="J49" s="264"/>
      <c r="K49" s="264"/>
      <c r="L49" s="318"/>
      <c r="M49" s="319"/>
      <c r="N49" s="264"/>
      <c r="O49" s="264"/>
      <c r="P49" s="264"/>
      <c r="Q49" s="429"/>
    </row>
    <row r="50" spans="1:17" s="425" customFormat="1" ht="14.25" customHeight="1">
      <c r="A50" s="338">
        <v>33</v>
      </c>
      <c r="B50" s="339" t="s">
        <v>19</v>
      </c>
      <c r="C50" s="342">
        <v>4864831</v>
      </c>
      <c r="D50" s="38" t="s">
        <v>12</v>
      </c>
      <c r="E50" s="39" t="s">
        <v>325</v>
      </c>
      <c r="F50" s="348">
        <v>1000</v>
      </c>
      <c r="G50" s="318">
        <v>821</v>
      </c>
      <c r="H50" s="319">
        <v>821</v>
      </c>
      <c r="I50" s="264">
        <f>G50-H50</f>
        <v>0</v>
      </c>
      <c r="J50" s="264">
        <f>$F50*I50</f>
        <v>0</v>
      </c>
      <c r="K50" s="264">
        <f>J50/1000000</f>
        <v>0</v>
      </c>
      <c r="L50" s="318">
        <v>187</v>
      </c>
      <c r="M50" s="319">
        <v>98</v>
      </c>
      <c r="N50" s="264">
        <f>L50-M50</f>
        <v>89</v>
      </c>
      <c r="O50" s="264">
        <f>$F50*N50</f>
        <v>89000</v>
      </c>
      <c r="P50" s="264">
        <f>O50/1000000</f>
        <v>0.089</v>
      </c>
      <c r="Q50" s="721"/>
    </row>
    <row r="51" spans="1:17" s="425" customFormat="1" ht="15.75" customHeight="1">
      <c r="A51" s="338">
        <v>34</v>
      </c>
      <c r="B51" s="339" t="s">
        <v>20</v>
      </c>
      <c r="C51" s="342">
        <v>4864825</v>
      </c>
      <c r="D51" s="38" t="s">
        <v>12</v>
      </c>
      <c r="E51" s="39" t="s">
        <v>325</v>
      </c>
      <c r="F51" s="348">
        <v>133.33</v>
      </c>
      <c r="G51" s="318">
        <v>6546</v>
      </c>
      <c r="H51" s="319">
        <v>6546</v>
      </c>
      <c r="I51" s="264">
        <f>G51-H51</f>
        <v>0</v>
      </c>
      <c r="J51" s="264">
        <f>$F51*I51</f>
        <v>0</v>
      </c>
      <c r="K51" s="264">
        <f>J51/1000000</f>
        <v>0</v>
      </c>
      <c r="L51" s="318">
        <v>3793</v>
      </c>
      <c r="M51" s="319">
        <v>1637</v>
      </c>
      <c r="N51" s="264">
        <f>L51-M51</f>
        <v>2156</v>
      </c>
      <c r="O51" s="264">
        <f>$F51*N51</f>
        <v>287459.48000000004</v>
      </c>
      <c r="P51" s="264">
        <f>O51/1000000</f>
        <v>0.28745948000000004</v>
      </c>
      <c r="Q51" s="429"/>
    </row>
    <row r="52" spans="1:17" ht="15.75" customHeight="1">
      <c r="A52" s="338"/>
      <c r="B52" s="341" t="s">
        <v>112</v>
      </c>
      <c r="C52" s="342"/>
      <c r="D52" s="38"/>
      <c r="E52" s="38"/>
      <c r="F52" s="348"/>
      <c r="G52" s="318"/>
      <c r="H52" s="319"/>
      <c r="I52" s="365"/>
      <c r="J52" s="365"/>
      <c r="K52" s="365"/>
      <c r="L52" s="318"/>
      <c r="M52" s="319"/>
      <c r="N52" s="365"/>
      <c r="O52" s="365"/>
      <c r="P52" s="365"/>
      <c r="Q52" s="143"/>
    </row>
    <row r="53" spans="1:17" s="425" customFormat="1" ht="15.75" customHeight="1">
      <c r="A53" s="338">
        <v>35</v>
      </c>
      <c r="B53" s="339" t="s">
        <v>113</v>
      </c>
      <c r="C53" s="342">
        <v>5295199</v>
      </c>
      <c r="D53" s="38" t="s">
        <v>12</v>
      </c>
      <c r="E53" s="39" t="s">
        <v>325</v>
      </c>
      <c r="F53" s="348">
        <v>1000</v>
      </c>
      <c r="G53" s="318">
        <v>998183</v>
      </c>
      <c r="H53" s="319">
        <v>998183</v>
      </c>
      <c r="I53" s="264">
        <f>G53-H53</f>
        <v>0</v>
      </c>
      <c r="J53" s="264">
        <f>$F53*I53</f>
        <v>0</v>
      </c>
      <c r="K53" s="264">
        <f>J53/1000000</f>
        <v>0</v>
      </c>
      <c r="L53" s="318">
        <v>1170</v>
      </c>
      <c r="M53" s="319">
        <v>1170</v>
      </c>
      <c r="N53" s="264">
        <f>L53-M53</f>
        <v>0</v>
      </c>
      <c r="O53" s="264">
        <f>$F53*N53</f>
        <v>0</v>
      </c>
      <c r="P53" s="264">
        <f>O53/1000000</f>
        <v>0</v>
      </c>
      <c r="Q53" s="429"/>
    </row>
    <row r="54" spans="1:17" s="460" customFormat="1" ht="15.75" customHeight="1">
      <c r="A54" s="326">
        <v>36</v>
      </c>
      <c r="B54" s="306" t="s">
        <v>114</v>
      </c>
      <c r="C54" s="342">
        <v>4864828</v>
      </c>
      <c r="D54" s="42" t="s">
        <v>12</v>
      </c>
      <c r="E54" s="39" t="s">
        <v>325</v>
      </c>
      <c r="F54" s="342">
        <v>133</v>
      </c>
      <c r="G54" s="318">
        <v>993879</v>
      </c>
      <c r="H54" s="319">
        <v>993880</v>
      </c>
      <c r="I54" s="264">
        <f>G54-H54</f>
        <v>-1</v>
      </c>
      <c r="J54" s="264">
        <f>$F54*I54</f>
        <v>-133</v>
      </c>
      <c r="K54" s="264">
        <f>J54/1000000</f>
        <v>-0.000133</v>
      </c>
      <c r="L54" s="318">
        <v>8845</v>
      </c>
      <c r="M54" s="319">
        <v>9387</v>
      </c>
      <c r="N54" s="264">
        <f>L54-M54</f>
        <v>-542</v>
      </c>
      <c r="O54" s="264">
        <f>$F54*N54</f>
        <v>-72086</v>
      </c>
      <c r="P54" s="264">
        <f>O54/1000000</f>
        <v>-0.072086</v>
      </c>
      <c r="Q54" s="318"/>
    </row>
    <row r="55" spans="1:17" s="425" customFormat="1" ht="15.75" customHeight="1">
      <c r="A55" s="326"/>
      <c r="B55" s="340" t="s">
        <v>422</v>
      </c>
      <c r="C55" s="342"/>
      <c r="D55" s="42"/>
      <c r="E55" s="39"/>
      <c r="F55" s="342"/>
      <c r="G55" s="318"/>
      <c r="H55" s="319"/>
      <c r="I55" s="264"/>
      <c r="J55" s="264"/>
      <c r="K55" s="264"/>
      <c r="L55" s="318"/>
      <c r="M55" s="319"/>
      <c r="N55" s="264"/>
      <c r="O55" s="264"/>
      <c r="P55" s="264"/>
      <c r="Q55" s="318"/>
    </row>
    <row r="56" spans="1:17" s="425" customFormat="1" ht="15.75" customHeight="1">
      <c r="A56" s="326">
        <v>37</v>
      </c>
      <c r="B56" s="306" t="s">
        <v>35</v>
      </c>
      <c r="C56" s="342">
        <v>5295145</v>
      </c>
      <c r="D56" s="42" t="s">
        <v>12</v>
      </c>
      <c r="E56" s="39" t="s">
        <v>325</v>
      </c>
      <c r="F56" s="342">
        <v>-1000</v>
      </c>
      <c r="G56" s="318">
        <v>952543</v>
      </c>
      <c r="H56" s="319">
        <v>953808</v>
      </c>
      <c r="I56" s="264">
        <f>G56-H56</f>
        <v>-1265</v>
      </c>
      <c r="J56" s="264">
        <f>$F56*I56</f>
        <v>1265000</v>
      </c>
      <c r="K56" s="264">
        <f>J56/1000000</f>
        <v>1.265</v>
      </c>
      <c r="L56" s="318">
        <v>990185</v>
      </c>
      <c r="M56" s="319">
        <v>990185</v>
      </c>
      <c r="N56" s="264">
        <f>L56-M56</f>
        <v>0</v>
      </c>
      <c r="O56" s="264">
        <f>$F56*N56</f>
        <v>0</v>
      </c>
      <c r="P56" s="264">
        <f>O56/1000000</f>
        <v>0</v>
      </c>
      <c r="Q56" s="318"/>
    </row>
    <row r="57" spans="1:17" s="463" customFormat="1" ht="15.75" customHeight="1" thickBot="1">
      <c r="A57" s="718">
        <v>38</v>
      </c>
      <c r="B57" s="719" t="s">
        <v>166</v>
      </c>
      <c r="C57" s="343">
        <v>5295146</v>
      </c>
      <c r="D57" s="343" t="s">
        <v>12</v>
      </c>
      <c r="E57" s="343" t="s">
        <v>325</v>
      </c>
      <c r="F57" s="343">
        <v>-1000</v>
      </c>
      <c r="G57" s="318">
        <v>978388</v>
      </c>
      <c r="H57" s="319">
        <v>979679</v>
      </c>
      <c r="I57" s="343">
        <f>G57-H57</f>
        <v>-1291</v>
      </c>
      <c r="J57" s="343">
        <f>$F57*I57</f>
        <v>1291000</v>
      </c>
      <c r="K57" s="815">
        <f>J57/1000000</f>
        <v>1.291</v>
      </c>
      <c r="L57" s="318">
        <v>999923</v>
      </c>
      <c r="M57" s="319">
        <v>999923</v>
      </c>
      <c r="N57" s="343">
        <f>L57-M57</f>
        <v>0</v>
      </c>
      <c r="O57" s="343">
        <f>$F57*N57</f>
        <v>0</v>
      </c>
      <c r="P57" s="343">
        <f>O57/1000000</f>
        <v>0</v>
      </c>
      <c r="Q57" s="427"/>
    </row>
    <row r="58" spans="1:17" s="425" customFormat="1" ht="6" customHeight="1" thickTop="1">
      <c r="A58" s="326"/>
      <c r="B58" s="306"/>
      <c r="C58" s="342"/>
      <c r="D58" s="42"/>
      <c r="E58" s="39"/>
      <c r="F58" s="342"/>
      <c r="G58" s="318"/>
      <c r="H58" s="319"/>
      <c r="I58" s="264"/>
      <c r="J58" s="264"/>
      <c r="K58" s="264"/>
      <c r="L58" s="319"/>
      <c r="M58" s="319"/>
      <c r="N58" s="264"/>
      <c r="O58" s="264"/>
      <c r="P58" s="264"/>
      <c r="Q58" s="460"/>
    </row>
    <row r="59" spans="2:16" s="425" customFormat="1" ht="15" customHeight="1">
      <c r="B59" s="15" t="s">
        <v>132</v>
      </c>
      <c r="F59" s="551"/>
      <c r="G59" s="318"/>
      <c r="H59" s="319"/>
      <c r="I59" s="508"/>
      <c r="J59" s="508"/>
      <c r="K59" s="797">
        <f>SUM(K8:K58)-K32</f>
        <v>-1.2855585200000004</v>
      </c>
      <c r="N59" s="508"/>
      <c r="O59" s="508"/>
      <c r="P59" s="797">
        <f>SUM(P8:P58)-P32</f>
        <v>0.37009838000000017</v>
      </c>
    </row>
    <row r="60" spans="2:16" s="425" customFormat="1" ht="1.5" customHeight="1">
      <c r="B60" s="15"/>
      <c r="F60" s="551"/>
      <c r="G60" s="318"/>
      <c r="H60" s="319"/>
      <c r="I60" s="508"/>
      <c r="J60" s="508"/>
      <c r="K60" s="328"/>
      <c r="N60" s="508"/>
      <c r="O60" s="508"/>
      <c r="P60" s="328"/>
    </row>
    <row r="61" spans="2:16" s="425" customFormat="1" ht="16.5">
      <c r="B61" s="15" t="s">
        <v>133</v>
      </c>
      <c r="F61" s="551"/>
      <c r="G61" s="318"/>
      <c r="H61" s="319"/>
      <c r="I61" s="508"/>
      <c r="J61" s="508"/>
      <c r="K61" s="797">
        <f>SUM(K59:K60)</f>
        <v>-1.2855585200000004</v>
      </c>
      <c r="N61" s="508"/>
      <c r="O61" s="508"/>
      <c r="P61" s="797">
        <f>SUM(P59:P60)</f>
        <v>0.37009838000000017</v>
      </c>
    </row>
    <row r="62" spans="6:8" s="425" customFormat="1" ht="15">
      <c r="F62" s="551"/>
      <c r="G62" s="318"/>
      <c r="H62" s="319"/>
    </row>
    <row r="63" spans="6:17" s="425" customFormat="1" ht="15">
      <c r="F63" s="551"/>
      <c r="G63" s="318"/>
      <c r="H63" s="319"/>
      <c r="Q63" s="798" t="str">
        <f>NDPL!$Q$1</f>
        <v>JULY-2020</v>
      </c>
    </row>
    <row r="64" spans="6:8" s="425" customFormat="1" ht="15">
      <c r="F64" s="551"/>
      <c r="G64" s="318"/>
      <c r="H64" s="319"/>
    </row>
    <row r="65" spans="6:17" s="425" customFormat="1" ht="15">
      <c r="F65" s="551"/>
      <c r="G65" s="318"/>
      <c r="H65" s="319"/>
      <c r="Q65" s="798"/>
    </row>
    <row r="66" spans="1:16" s="425" customFormat="1" ht="18.75" thickBot="1">
      <c r="A66" s="84" t="s">
        <v>227</v>
      </c>
      <c r="F66" s="551"/>
      <c r="G66" s="799"/>
      <c r="H66" s="799"/>
      <c r="I66" s="44" t="s">
        <v>7</v>
      </c>
      <c r="J66" s="460"/>
      <c r="K66" s="460"/>
      <c r="L66" s="460"/>
      <c r="M66" s="460"/>
      <c r="N66" s="44" t="s">
        <v>375</v>
      </c>
      <c r="O66" s="460"/>
      <c r="P66" s="460"/>
    </row>
    <row r="67" spans="1:17" s="425" customFormat="1" ht="39.75" thickBot="1" thickTop="1">
      <c r="A67" s="478" t="s">
        <v>8</v>
      </c>
      <c r="B67" s="479" t="s">
        <v>9</v>
      </c>
      <c r="C67" s="480" t="s">
        <v>1</v>
      </c>
      <c r="D67" s="480" t="s">
        <v>2</v>
      </c>
      <c r="E67" s="480" t="s">
        <v>3</v>
      </c>
      <c r="F67" s="480" t="s">
        <v>10</v>
      </c>
      <c r="G67" s="478" t="str">
        <f>NDPL!G5</f>
        <v>FINAL READING 31/07/2020</v>
      </c>
      <c r="H67" s="480" t="str">
        <f>NDPL!H5</f>
        <v>INTIAL READING 01/07/2020</v>
      </c>
      <c r="I67" s="480" t="s">
        <v>4</v>
      </c>
      <c r="J67" s="480" t="s">
        <v>5</v>
      </c>
      <c r="K67" s="480" t="s">
        <v>6</v>
      </c>
      <c r="L67" s="478" t="str">
        <f>NDPL!G5</f>
        <v>FINAL READING 31/07/2020</v>
      </c>
      <c r="M67" s="480" t="str">
        <f>NDPL!H5</f>
        <v>INTIAL READING 01/07/2020</v>
      </c>
      <c r="N67" s="480" t="s">
        <v>4</v>
      </c>
      <c r="O67" s="480" t="s">
        <v>5</v>
      </c>
      <c r="P67" s="480" t="s">
        <v>6</v>
      </c>
      <c r="Q67" s="501" t="s">
        <v>288</v>
      </c>
    </row>
    <row r="68" spans="1:16" s="425" customFormat="1" ht="17.25" thickBot="1" thickTop="1">
      <c r="A68" s="782"/>
      <c r="B68" s="800"/>
      <c r="C68" s="782"/>
      <c r="D68" s="782"/>
      <c r="E68" s="782"/>
      <c r="F68" s="801"/>
      <c r="G68" s="782"/>
      <c r="H68" s="782"/>
      <c r="I68" s="782"/>
      <c r="J68" s="782"/>
      <c r="K68" s="782"/>
      <c r="L68" s="782"/>
      <c r="M68" s="782"/>
      <c r="N68" s="782"/>
      <c r="O68" s="782"/>
      <c r="P68" s="782"/>
    </row>
    <row r="69" spans="1:17" s="425" customFormat="1" ht="15.75" customHeight="1" thickTop="1">
      <c r="A69" s="336"/>
      <c r="B69" s="337" t="s">
        <v>118</v>
      </c>
      <c r="C69" s="34"/>
      <c r="D69" s="34"/>
      <c r="E69" s="34"/>
      <c r="F69" s="307"/>
      <c r="G69" s="27"/>
      <c r="H69" s="437"/>
      <c r="I69" s="437"/>
      <c r="J69" s="437"/>
      <c r="K69" s="437"/>
      <c r="L69" s="27"/>
      <c r="M69" s="437"/>
      <c r="N69" s="437"/>
      <c r="O69" s="437"/>
      <c r="P69" s="437"/>
      <c r="Q69" s="507"/>
    </row>
    <row r="70" spans="1:17" s="425" customFormat="1" ht="15.75" customHeight="1">
      <c r="A70" s="338">
        <v>1</v>
      </c>
      <c r="B70" s="339" t="s">
        <v>15</v>
      </c>
      <c r="C70" s="342">
        <v>4864994</v>
      </c>
      <c r="D70" s="38" t="s">
        <v>12</v>
      </c>
      <c r="E70" s="39" t="s">
        <v>325</v>
      </c>
      <c r="F70" s="348">
        <v>-1000</v>
      </c>
      <c r="G70" s="318">
        <v>989406</v>
      </c>
      <c r="H70" s="319">
        <v>990510</v>
      </c>
      <c r="I70" s="319">
        <f>G70-H70</f>
        <v>-1104</v>
      </c>
      <c r="J70" s="319">
        <f>$F70*I70</f>
        <v>1104000</v>
      </c>
      <c r="K70" s="319">
        <f>J70/1000000</f>
        <v>1.104</v>
      </c>
      <c r="L70" s="318">
        <v>997285</v>
      </c>
      <c r="M70" s="319">
        <v>997303</v>
      </c>
      <c r="N70" s="319">
        <f>L70-M70</f>
        <v>-18</v>
      </c>
      <c r="O70" s="319">
        <f>$F70*N70</f>
        <v>18000</v>
      </c>
      <c r="P70" s="319">
        <f>O70/1000000</f>
        <v>0.018</v>
      </c>
      <c r="Q70" s="429"/>
    </row>
    <row r="71" spans="1:17" s="425" customFormat="1" ht="15.75" customHeight="1">
      <c r="A71" s="338">
        <v>2</v>
      </c>
      <c r="B71" s="339" t="s">
        <v>16</v>
      </c>
      <c r="C71" s="342">
        <v>5295153</v>
      </c>
      <c r="D71" s="38" t="s">
        <v>12</v>
      </c>
      <c r="E71" s="39" t="s">
        <v>325</v>
      </c>
      <c r="F71" s="348">
        <v>-1000</v>
      </c>
      <c r="G71" s="318">
        <v>972948</v>
      </c>
      <c r="H71" s="319">
        <v>973044</v>
      </c>
      <c r="I71" s="319">
        <f>G71-H71</f>
        <v>-96</v>
      </c>
      <c r="J71" s="319">
        <f>$F71*I71</f>
        <v>96000</v>
      </c>
      <c r="K71" s="319">
        <f>J71/1000000</f>
        <v>0.096</v>
      </c>
      <c r="L71" s="318">
        <v>962553</v>
      </c>
      <c r="M71" s="319">
        <v>962650</v>
      </c>
      <c r="N71" s="319">
        <f>L71-M71</f>
        <v>-97</v>
      </c>
      <c r="O71" s="319">
        <f>$F71*N71</f>
        <v>97000</v>
      </c>
      <c r="P71" s="319">
        <f>O71/1000000</f>
        <v>0.097</v>
      </c>
      <c r="Q71" s="429"/>
    </row>
    <row r="72" spans="1:17" s="425" customFormat="1" ht="15.75" customHeight="1">
      <c r="A72" s="338"/>
      <c r="B72" s="339"/>
      <c r="C72" s="342"/>
      <c r="D72" s="38"/>
      <c r="E72" s="39"/>
      <c r="F72" s="348">
        <v>-1000</v>
      </c>
      <c r="G72" s="318">
        <v>988784</v>
      </c>
      <c r="H72" s="319">
        <v>989369</v>
      </c>
      <c r="I72" s="319">
        <f>G72-H72</f>
        <v>-585</v>
      </c>
      <c r="J72" s="319">
        <f>$F72*I72</f>
        <v>585000</v>
      </c>
      <c r="K72" s="319">
        <f>J72/1000000</f>
        <v>0.585</v>
      </c>
      <c r="L72" s="318"/>
      <c r="M72" s="319"/>
      <c r="N72" s="319"/>
      <c r="O72" s="319"/>
      <c r="P72" s="319"/>
      <c r="Q72" s="429"/>
    </row>
    <row r="73" spans="1:17" s="425" customFormat="1" ht="15">
      <c r="A73" s="338">
        <v>3</v>
      </c>
      <c r="B73" s="339" t="s">
        <v>17</v>
      </c>
      <c r="C73" s="342">
        <v>5100234</v>
      </c>
      <c r="D73" s="38" t="s">
        <v>12</v>
      </c>
      <c r="E73" s="39" t="s">
        <v>325</v>
      </c>
      <c r="F73" s="348">
        <v>-1000</v>
      </c>
      <c r="G73" s="318">
        <v>992837</v>
      </c>
      <c r="H73" s="319">
        <v>993759</v>
      </c>
      <c r="I73" s="319">
        <f>G73-H73</f>
        <v>-922</v>
      </c>
      <c r="J73" s="319">
        <f>$F73*I73</f>
        <v>922000</v>
      </c>
      <c r="K73" s="319">
        <f>J73/1000000</f>
        <v>0.922</v>
      </c>
      <c r="L73" s="318">
        <v>997921</v>
      </c>
      <c r="M73" s="319">
        <v>997954</v>
      </c>
      <c r="N73" s="319">
        <f>L73-M73</f>
        <v>-33</v>
      </c>
      <c r="O73" s="319">
        <f>$F73*N73</f>
        <v>33000</v>
      </c>
      <c r="P73" s="319">
        <f>O73/1000000</f>
        <v>0.033</v>
      </c>
      <c r="Q73" s="426"/>
    </row>
    <row r="74" spans="1:17" s="425" customFormat="1" ht="15">
      <c r="A74" s="338">
        <v>4</v>
      </c>
      <c r="B74" s="339" t="s">
        <v>156</v>
      </c>
      <c r="C74" s="342">
        <v>5128452</v>
      </c>
      <c r="D74" s="38" t="s">
        <v>12</v>
      </c>
      <c r="E74" s="39" t="s">
        <v>325</v>
      </c>
      <c r="F74" s="348">
        <v>-1000</v>
      </c>
      <c r="G74" s="318">
        <v>991406</v>
      </c>
      <c r="H74" s="319">
        <v>993421</v>
      </c>
      <c r="I74" s="319">
        <f>G74-H74</f>
        <v>-2015</v>
      </c>
      <c r="J74" s="319">
        <f>$F74*I74</f>
        <v>2015000</v>
      </c>
      <c r="K74" s="319">
        <f>J74/1000000</f>
        <v>2.015</v>
      </c>
      <c r="L74" s="318">
        <v>998606</v>
      </c>
      <c r="M74" s="319">
        <v>998633</v>
      </c>
      <c r="N74" s="319">
        <f>L74-M74</f>
        <v>-27</v>
      </c>
      <c r="O74" s="319">
        <f>$F74*N74</f>
        <v>27000</v>
      </c>
      <c r="P74" s="319">
        <f>O74/1000000</f>
        <v>0.027</v>
      </c>
      <c r="Q74" s="751"/>
    </row>
    <row r="75" spans="1:17" s="425" customFormat="1" ht="15.75" customHeight="1">
      <c r="A75" s="338"/>
      <c r="B75" s="340" t="s">
        <v>119</v>
      </c>
      <c r="C75" s="342"/>
      <c r="D75" s="42"/>
      <c r="E75" s="42"/>
      <c r="F75" s="348"/>
      <c r="G75" s="318"/>
      <c r="H75" s="319"/>
      <c r="I75" s="444"/>
      <c r="J75" s="444"/>
      <c r="K75" s="444"/>
      <c r="L75" s="318"/>
      <c r="M75" s="319"/>
      <c r="N75" s="444"/>
      <c r="O75" s="444"/>
      <c r="P75" s="444"/>
      <c r="Q75" s="429"/>
    </row>
    <row r="76" spans="1:17" s="425" customFormat="1" ht="15" customHeight="1">
      <c r="A76" s="338">
        <v>5</v>
      </c>
      <c r="B76" s="339" t="s">
        <v>120</v>
      </c>
      <c r="C76" s="342">
        <v>4864978</v>
      </c>
      <c r="D76" s="38" t="s">
        <v>12</v>
      </c>
      <c r="E76" s="39" t="s">
        <v>325</v>
      </c>
      <c r="F76" s="348">
        <v>-1000</v>
      </c>
      <c r="G76" s="318">
        <v>27732</v>
      </c>
      <c r="H76" s="319">
        <v>27613</v>
      </c>
      <c r="I76" s="444">
        <f aca="true" t="shared" si="12" ref="I76:I82">G76-H76</f>
        <v>119</v>
      </c>
      <c r="J76" s="444">
        <f aca="true" t="shared" si="13" ref="J76:J82">$F76*I76</f>
        <v>-119000</v>
      </c>
      <c r="K76" s="444">
        <f aca="true" t="shared" si="14" ref="K76:K82">J76/1000000</f>
        <v>-0.119</v>
      </c>
      <c r="L76" s="318">
        <v>997424</v>
      </c>
      <c r="M76" s="319">
        <v>997456</v>
      </c>
      <c r="N76" s="444">
        <f aca="true" t="shared" si="15" ref="N76:N81">L76-M76</f>
        <v>-32</v>
      </c>
      <c r="O76" s="444">
        <f aca="true" t="shared" si="16" ref="O76:O81">$F76*N76</f>
        <v>32000</v>
      </c>
      <c r="P76" s="444">
        <f aca="true" t="shared" si="17" ref="P76:P81">O76/1000000</f>
        <v>0.032</v>
      </c>
      <c r="Q76" s="429"/>
    </row>
    <row r="77" spans="1:17" s="425" customFormat="1" ht="15" customHeight="1">
      <c r="A77" s="338">
        <v>6</v>
      </c>
      <c r="B77" s="339" t="s">
        <v>121</v>
      </c>
      <c r="C77" s="342">
        <v>5128449</v>
      </c>
      <c r="D77" s="38" t="s">
        <v>12</v>
      </c>
      <c r="E77" s="39" t="s">
        <v>325</v>
      </c>
      <c r="F77" s="348">
        <v>-1000</v>
      </c>
      <c r="G77" s="318">
        <v>12949</v>
      </c>
      <c r="H77" s="319">
        <v>12879</v>
      </c>
      <c r="I77" s="444">
        <f t="shared" si="12"/>
        <v>70</v>
      </c>
      <c r="J77" s="444">
        <f t="shared" si="13"/>
        <v>-70000</v>
      </c>
      <c r="K77" s="444">
        <f t="shared" si="14"/>
        <v>-0.07</v>
      </c>
      <c r="L77" s="318">
        <v>996453</v>
      </c>
      <c r="M77" s="319">
        <v>996489</v>
      </c>
      <c r="N77" s="444">
        <f t="shared" si="15"/>
        <v>-36</v>
      </c>
      <c r="O77" s="444">
        <f t="shared" si="16"/>
        <v>36000</v>
      </c>
      <c r="P77" s="444">
        <f t="shared" si="17"/>
        <v>0.036</v>
      </c>
      <c r="Q77" s="429"/>
    </row>
    <row r="78" spans="1:17" s="425" customFormat="1" ht="15" customHeight="1">
      <c r="A78" s="338">
        <v>7</v>
      </c>
      <c r="B78" s="339" t="s">
        <v>122</v>
      </c>
      <c r="C78" s="342">
        <v>5295141</v>
      </c>
      <c r="D78" s="38" t="s">
        <v>12</v>
      </c>
      <c r="E78" s="39" t="s">
        <v>325</v>
      </c>
      <c r="F78" s="348">
        <v>-1000</v>
      </c>
      <c r="G78" s="318">
        <v>6965</v>
      </c>
      <c r="H78" s="319">
        <v>7062</v>
      </c>
      <c r="I78" s="444">
        <f t="shared" si="12"/>
        <v>-97</v>
      </c>
      <c r="J78" s="444">
        <f t="shared" si="13"/>
        <v>97000</v>
      </c>
      <c r="K78" s="444">
        <f t="shared" si="14"/>
        <v>0.097</v>
      </c>
      <c r="L78" s="318">
        <v>12368</v>
      </c>
      <c r="M78" s="319">
        <v>12471</v>
      </c>
      <c r="N78" s="444">
        <f t="shared" si="15"/>
        <v>-103</v>
      </c>
      <c r="O78" s="444">
        <f t="shared" si="16"/>
        <v>103000</v>
      </c>
      <c r="P78" s="444">
        <f t="shared" si="17"/>
        <v>0.103</v>
      </c>
      <c r="Q78" s="429"/>
    </row>
    <row r="79" spans="1:17" s="425" customFormat="1" ht="15" customHeight="1">
      <c r="A79" s="338">
        <v>8</v>
      </c>
      <c r="B79" s="339" t="s">
        <v>123</v>
      </c>
      <c r="C79" s="342">
        <v>4865167</v>
      </c>
      <c r="D79" s="38" t="s">
        <v>12</v>
      </c>
      <c r="E79" s="39" t="s">
        <v>325</v>
      </c>
      <c r="F79" s="348">
        <v>-1000</v>
      </c>
      <c r="G79" s="263">
        <v>1655</v>
      </c>
      <c r="H79" s="264">
        <v>1655</v>
      </c>
      <c r="I79" s="802">
        <v>0</v>
      </c>
      <c r="J79" s="802">
        <v>0</v>
      </c>
      <c r="K79" s="802">
        <v>0</v>
      </c>
      <c r="L79" s="263">
        <v>980809</v>
      </c>
      <c r="M79" s="264">
        <v>980809</v>
      </c>
      <c r="N79" s="802">
        <v>0</v>
      </c>
      <c r="O79" s="802">
        <v>0</v>
      </c>
      <c r="P79" s="802">
        <v>0</v>
      </c>
      <c r="Q79" s="429"/>
    </row>
    <row r="80" spans="1:17" s="468" customFormat="1" ht="15" customHeight="1">
      <c r="A80" s="803">
        <v>9</v>
      </c>
      <c r="B80" s="804" t="s">
        <v>124</v>
      </c>
      <c r="C80" s="805">
        <v>5295133</v>
      </c>
      <c r="D80" s="60" t="s">
        <v>12</v>
      </c>
      <c r="E80" s="61" t="s">
        <v>325</v>
      </c>
      <c r="F80" s="348">
        <v>-1000</v>
      </c>
      <c r="G80" s="318">
        <v>999378</v>
      </c>
      <c r="H80" s="319">
        <v>999415</v>
      </c>
      <c r="I80" s="444">
        <f>G80-H80</f>
        <v>-37</v>
      </c>
      <c r="J80" s="444">
        <f>$F80*I80</f>
        <v>37000</v>
      </c>
      <c r="K80" s="444">
        <f>J80/1000000</f>
        <v>0.037</v>
      </c>
      <c r="L80" s="318">
        <v>999882</v>
      </c>
      <c r="M80" s="319">
        <v>999971</v>
      </c>
      <c r="N80" s="444">
        <f>L80-M80</f>
        <v>-89</v>
      </c>
      <c r="O80" s="444">
        <f>$F80*N80</f>
        <v>89000</v>
      </c>
      <c r="P80" s="444">
        <f>O80/1000000</f>
        <v>0.089</v>
      </c>
      <c r="Q80" s="806"/>
    </row>
    <row r="81" spans="1:17" s="425" customFormat="1" ht="15.75" customHeight="1">
      <c r="A81" s="338">
        <v>10</v>
      </c>
      <c r="B81" s="339" t="s">
        <v>125</v>
      </c>
      <c r="C81" s="342">
        <v>5295135</v>
      </c>
      <c r="D81" s="38" t="s">
        <v>12</v>
      </c>
      <c r="E81" s="39" t="s">
        <v>325</v>
      </c>
      <c r="F81" s="348">
        <v>-1000</v>
      </c>
      <c r="G81" s="318">
        <v>941260</v>
      </c>
      <c r="H81" s="319">
        <v>941452</v>
      </c>
      <c r="I81" s="319">
        <f t="shared" si="12"/>
        <v>-192</v>
      </c>
      <c r="J81" s="319">
        <f t="shared" si="13"/>
        <v>192000</v>
      </c>
      <c r="K81" s="319">
        <f t="shared" si="14"/>
        <v>0.192</v>
      </c>
      <c r="L81" s="318">
        <v>978726</v>
      </c>
      <c r="M81" s="319">
        <v>979010</v>
      </c>
      <c r="N81" s="319">
        <f t="shared" si="15"/>
        <v>-284</v>
      </c>
      <c r="O81" s="319">
        <f t="shared" si="16"/>
        <v>284000</v>
      </c>
      <c r="P81" s="319">
        <f t="shared" si="17"/>
        <v>0.284</v>
      </c>
      <c r="Q81" s="751"/>
    </row>
    <row r="82" spans="1:17" s="425" customFormat="1" ht="15.75" customHeight="1">
      <c r="A82" s="338"/>
      <c r="B82" s="339"/>
      <c r="C82" s="342"/>
      <c r="D82" s="38"/>
      <c r="E82" s="39"/>
      <c r="F82" s="348">
        <v>-1000</v>
      </c>
      <c r="G82" s="318">
        <v>942125</v>
      </c>
      <c r="H82" s="319">
        <v>942120</v>
      </c>
      <c r="I82" s="319">
        <f t="shared" si="12"/>
        <v>5</v>
      </c>
      <c r="J82" s="319">
        <f t="shared" si="13"/>
        <v>-5000</v>
      </c>
      <c r="K82" s="319">
        <f t="shared" si="14"/>
        <v>-0.005</v>
      </c>
      <c r="L82" s="318"/>
      <c r="M82" s="319"/>
      <c r="N82" s="319"/>
      <c r="O82" s="319"/>
      <c r="P82" s="319"/>
      <c r="Q82" s="751"/>
    </row>
    <row r="83" spans="1:17" s="425" customFormat="1" ht="15.75" customHeight="1">
      <c r="A83" s="338"/>
      <c r="B83" s="341" t="s">
        <v>126</v>
      </c>
      <c r="C83" s="342"/>
      <c r="D83" s="38"/>
      <c r="E83" s="38"/>
      <c r="F83" s="348"/>
      <c r="G83" s="318"/>
      <c r="H83" s="319"/>
      <c r="I83" s="444"/>
      <c r="J83" s="444"/>
      <c r="K83" s="444"/>
      <c r="L83" s="318"/>
      <c r="M83" s="319"/>
      <c r="N83" s="444"/>
      <c r="O83" s="444"/>
      <c r="P83" s="444"/>
      <c r="Q83" s="429"/>
    </row>
    <row r="84" spans="1:17" s="425" customFormat="1" ht="15.75" customHeight="1">
      <c r="A84" s="338">
        <v>11</v>
      </c>
      <c r="B84" s="339" t="s">
        <v>127</v>
      </c>
      <c r="C84" s="342">
        <v>5295129</v>
      </c>
      <c r="D84" s="38" t="s">
        <v>12</v>
      </c>
      <c r="E84" s="39" t="s">
        <v>325</v>
      </c>
      <c r="F84" s="348">
        <v>-1000</v>
      </c>
      <c r="G84" s="318">
        <v>971964</v>
      </c>
      <c r="H84" s="319">
        <v>972024</v>
      </c>
      <c r="I84" s="444">
        <f>G84-H84</f>
        <v>-60</v>
      </c>
      <c r="J84" s="444">
        <f>$F84*I84</f>
        <v>60000</v>
      </c>
      <c r="K84" s="444">
        <f>J84/1000000</f>
        <v>0.06</v>
      </c>
      <c r="L84" s="318">
        <v>975173</v>
      </c>
      <c r="M84" s="319">
        <v>975566</v>
      </c>
      <c r="N84" s="444">
        <f>L84-M84</f>
        <v>-393</v>
      </c>
      <c r="O84" s="444">
        <f>$F84*N84</f>
        <v>393000</v>
      </c>
      <c r="P84" s="444">
        <f>O84/1000000</f>
        <v>0.393</v>
      </c>
      <c r="Q84" s="429"/>
    </row>
    <row r="85" spans="1:17" s="425" customFormat="1" ht="15.75" customHeight="1">
      <c r="A85" s="338">
        <v>12</v>
      </c>
      <c r="B85" s="339" t="s">
        <v>128</v>
      </c>
      <c r="C85" s="342">
        <v>4864917</v>
      </c>
      <c r="D85" s="38" t="s">
        <v>12</v>
      </c>
      <c r="E85" s="39" t="s">
        <v>325</v>
      </c>
      <c r="F85" s="348">
        <v>-1000</v>
      </c>
      <c r="G85" s="318">
        <v>962600</v>
      </c>
      <c r="H85" s="319">
        <v>962530</v>
      </c>
      <c r="I85" s="444">
        <f>G85-H85</f>
        <v>70</v>
      </c>
      <c r="J85" s="444">
        <f>$F85*I85</f>
        <v>-70000</v>
      </c>
      <c r="K85" s="444">
        <f>J85/1000000</f>
        <v>-0.07</v>
      </c>
      <c r="L85" s="318">
        <v>825303</v>
      </c>
      <c r="M85" s="319">
        <v>825383</v>
      </c>
      <c r="N85" s="444">
        <f>L85-M85</f>
        <v>-80</v>
      </c>
      <c r="O85" s="444">
        <f>$F85*N85</f>
        <v>80000</v>
      </c>
      <c r="P85" s="444">
        <f>O85/1000000</f>
        <v>0.08</v>
      </c>
      <c r="Q85" s="429"/>
    </row>
    <row r="86" spans="1:17" s="425" customFormat="1" ht="15.75" customHeight="1">
      <c r="A86" s="338"/>
      <c r="B86" s="340" t="s">
        <v>129</v>
      </c>
      <c r="C86" s="342"/>
      <c r="D86" s="42"/>
      <c r="E86" s="42"/>
      <c r="F86" s="348"/>
      <c r="G86" s="318"/>
      <c r="H86" s="319"/>
      <c r="I86" s="444"/>
      <c r="J86" s="444"/>
      <c r="K86" s="444"/>
      <c r="L86" s="318"/>
      <c r="M86" s="319"/>
      <c r="N86" s="444"/>
      <c r="O86" s="444"/>
      <c r="P86" s="444"/>
      <c r="Q86" s="429"/>
    </row>
    <row r="87" spans="1:17" s="425" customFormat="1" ht="19.5" customHeight="1">
      <c r="A87" s="338">
        <v>13</v>
      </c>
      <c r="B87" s="339" t="s">
        <v>130</v>
      </c>
      <c r="C87" s="342">
        <v>4864838</v>
      </c>
      <c r="D87" s="38" t="s">
        <v>12</v>
      </c>
      <c r="E87" s="39" t="s">
        <v>325</v>
      </c>
      <c r="F87" s="348">
        <v>-2000</v>
      </c>
      <c r="G87" s="318">
        <v>101</v>
      </c>
      <c r="H87" s="319">
        <v>73</v>
      </c>
      <c r="I87" s="444">
        <f>G87-H87</f>
        <v>28</v>
      </c>
      <c r="J87" s="444">
        <f>$F87*I87</f>
        <v>-56000</v>
      </c>
      <c r="K87" s="444">
        <f>J87/1000000</f>
        <v>-0.056</v>
      </c>
      <c r="L87" s="318">
        <v>2</v>
      </c>
      <c r="M87" s="319">
        <v>2</v>
      </c>
      <c r="N87" s="444">
        <f>L87-M87</f>
        <v>0</v>
      </c>
      <c r="O87" s="444">
        <f>$F87*N87</f>
        <v>0</v>
      </c>
      <c r="P87" s="444">
        <f>O87/1000000</f>
        <v>0</v>
      </c>
      <c r="Q87" s="440"/>
    </row>
    <row r="88" spans="1:17" s="425" customFormat="1" ht="19.5" customHeight="1">
      <c r="A88" s="338">
        <v>14</v>
      </c>
      <c r="B88" s="339" t="s">
        <v>131</v>
      </c>
      <c r="C88" s="342">
        <v>4864929</v>
      </c>
      <c r="D88" s="38" t="s">
        <v>12</v>
      </c>
      <c r="E88" s="39" t="s">
        <v>325</v>
      </c>
      <c r="F88" s="348">
        <v>-1000</v>
      </c>
      <c r="G88" s="318">
        <v>508</v>
      </c>
      <c r="H88" s="319">
        <v>440</v>
      </c>
      <c r="I88" s="319">
        <f>G88-H88</f>
        <v>68</v>
      </c>
      <c r="J88" s="319">
        <f>$F88*I88</f>
        <v>-68000</v>
      </c>
      <c r="K88" s="319">
        <f>J88/1000000</f>
        <v>-0.068</v>
      </c>
      <c r="L88" s="318">
        <v>61</v>
      </c>
      <c r="M88" s="319">
        <v>39</v>
      </c>
      <c r="N88" s="319">
        <f>L88-M88</f>
        <v>22</v>
      </c>
      <c r="O88" s="319">
        <f>$F88*N88</f>
        <v>-22000</v>
      </c>
      <c r="P88" s="319">
        <f>O88/1000000</f>
        <v>-0.022</v>
      </c>
      <c r="Q88" s="440"/>
    </row>
    <row r="89" spans="1:17" s="425" customFormat="1" ht="19.5" customHeight="1">
      <c r="A89" s="338">
        <v>15</v>
      </c>
      <c r="B89" s="339" t="s">
        <v>389</v>
      </c>
      <c r="C89" s="342">
        <v>5295168</v>
      </c>
      <c r="D89" s="38" t="s">
        <v>12</v>
      </c>
      <c r="E89" s="39" t="s">
        <v>325</v>
      </c>
      <c r="F89" s="348">
        <v>-1000</v>
      </c>
      <c r="G89" s="318">
        <v>21939</v>
      </c>
      <c r="H89" s="319">
        <v>21907</v>
      </c>
      <c r="I89" s="319">
        <f>G89-H89</f>
        <v>32</v>
      </c>
      <c r="J89" s="319">
        <f>$F89*I89</f>
        <v>-32000</v>
      </c>
      <c r="K89" s="319">
        <f>J89/1000000</f>
        <v>-0.032</v>
      </c>
      <c r="L89" s="318">
        <v>225</v>
      </c>
      <c r="M89" s="319">
        <v>138</v>
      </c>
      <c r="N89" s="319">
        <f>L89-M89</f>
        <v>87</v>
      </c>
      <c r="O89" s="319">
        <f>$F89*N89</f>
        <v>-87000</v>
      </c>
      <c r="P89" s="319">
        <f>O89/1000000</f>
        <v>-0.087</v>
      </c>
      <c r="Q89" s="429"/>
    </row>
    <row r="90" spans="1:17" s="463" customFormat="1" ht="15.75" thickBot="1">
      <c r="A90" s="656"/>
      <c r="B90" s="755"/>
      <c r="C90" s="343"/>
      <c r="D90" s="85"/>
      <c r="E90" s="466"/>
      <c r="F90" s="343"/>
      <c r="G90" s="427"/>
      <c r="H90" s="428"/>
      <c r="I90" s="428"/>
      <c r="J90" s="428"/>
      <c r="K90" s="428"/>
      <c r="L90" s="427"/>
      <c r="M90" s="428"/>
      <c r="N90" s="428"/>
      <c r="O90" s="428"/>
      <c r="P90" s="428"/>
      <c r="Q90" s="756"/>
    </row>
    <row r="91" spans="1:17" ht="18.75" thickTop="1">
      <c r="A91" s="425"/>
      <c r="B91" s="286" t="s">
        <v>229</v>
      </c>
      <c r="C91" s="425"/>
      <c r="D91" s="425"/>
      <c r="E91" s="425"/>
      <c r="F91" s="551"/>
      <c r="G91" s="425"/>
      <c r="H91" s="425"/>
      <c r="I91" s="508"/>
      <c r="J91" s="508"/>
      <c r="K91" s="146">
        <f>SUM(K70:K90)</f>
        <v>4.688000000000001</v>
      </c>
      <c r="L91" s="460"/>
      <c r="M91" s="425"/>
      <c r="N91" s="508"/>
      <c r="O91" s="508"/>
      <c r="P91" s="146">
        <f>SUM(P70:P90)</f>
        <v>1.0830000000000002</v>
      </c>
      <c r="Q91" s="425"/>
    </row>
    <row r="92" spans="2:16" ht="18">
      <c r="B92" s="286"/>
      <c r="F92" s="188"/>
      <c r="I92" s="16"/>
      <c r="J92" s="16"/>
      <c r="K92" s="19"/>
      <c r="L92" s="17"/>
      <c r="N92" s="16"/>
      <c r="O92" s="16"/>
      <c r="P92" s="287"/>
    </row>
    <row r="93" spans="2:16" ht="18">
      <c r="B93" s="286" t="s">
        <v>137</v>
      </c>
      <c r="F93" s="188"/>
      <c r="I93" s="16"/>
      <c r="J93" s="16"/>
      <c r="K93" s="335">
        <f>SUM(K91:K92)</f>
        <v>4.688000000000001</v>
      </c>
      <c r="L93" s="17"/>
      <c r="N93" s="16"/>
      <c r="O93" s="16"/>
      <c r="P93" s="335">
        <f>SUM(P91:P92)</f>
        <v>1.0830000000000002</v>
      </c>
    </row>
    <row r="94" spans="6:16" ht="15">
      <c r="F94" s="188"/>
      <c r="I94" s="16"/>
      <c r="J94" s="16"/>
      <c r="K94" s="19"/>
      <c r="L94" s="17"/>
      <c r="N94" s="16"/>
      <c r="O94" s="16"/>
      <c r="P94" s="19"/>
    </row>
    <row r="95" spans="6:16" ht="15">
      <c r="F95" s="188"/>
      <c r="I95" s="16"/>
      <c r="J95" s="16"/>
      <c r="K95" s="19"/>
      <c r="L95" s="17"/>
      <c r="N95" s="16"/>
      <c r="O95" s="16"/>
      <c r="P95" s="19"/>
    </row>
    <row r="96" spans="6:18" ht="15">
      <c r="F96" s="188"/>
      <c r="I96" s="16"/>
      <c r="J96" s="16"/>
      <c r="K96" s="19"/>
      <c r="L96" s="17"/>
      <c r="N96" s="16"/>
      <c r="O96" s="16"/>
      <c r="P96" s="19"/>
      <c r="Q96" s="243" t="str">
        <f>NDPL!Q1</f>
        <v>JULY-2020</v>
      </c>
      <c r="R96" s="243"/>
    </row>
    <row r="97" spans="1:16" ht="18.75" thickBot="1">
      <c r="A97" s="296" t="s">
        <v>228</v>
      </c>
      <c r="F97" s="188"/>
      <c r="G97" s="6"/>
      <c r="H97" s="6"/>
      <c r="I97" s="44" t="s">
        <v>7</v>
      </c>
      <c r="J97" s="17"/>
      <c r="K97" s="17"/>
      <c r="L97" s="17"/>
      <c r="M97" s="17"/>
      <c r="N97" s="44" t="s">
        <v>375</v>
      </c>
      <c r="O97" s="17"/>
      <c r="P97" s="17"/>
    </row>
    <row r="98" spans="1:17" ht="48" customHeight="1" thickBot="1" thickTop="1">
      <c r="A98" s="33" t="s">
        <v>8</v>
      </c>
      <c r="B98" s="30" t="s">
        <v>9</v>
      </c>
      <c r="C98" s="31" t="s">
        <v>1</v>
      </c>
      <c r="D98" s="31" t="s">
        <v>2</v>
      </c>
      <c r="E98" s="31" t="s">
        <v>3</v>
      </c>
      <c r="F98" s="31" t="s">
        <v>10</v>
      </c>
      <c r="G98" s="33" t="str">
        <f>NDPL!G5</f>
        <v>FINAL READING 31/07/2020</v>
      </c>
      <c r="H98" s="31" t="str">
        <f>NDPL!H5</f>
        <v>INTIAL READING 01/07/2020</v>
      </c>
      <c r="I98" s="31" t="s">
        <v>4</v>
      </c>
      <c r="J98" s="31" t="s">
        <v>5</v>
      </c>
      <c r="K98" s="31" t="s">
        <v>6</v>
      </c>
      <c r="L98" s="33" t="str">
        <f>NDPL!G5</f>
        <v>FINAL READING 31/07/2020</v>
      </c>
      <c r="M98" s="31" t="str">
        <f>NDPL!H5</f>
        <v>INTIAL READING 01/07/2020</v>
      </c>
      <c r="N98" s="31" t="s">
        <v>4</v>
      </c>
      <c r="O98" s="31" t="s">
        <v>5</v>
      </c>
      <c r="P98" s="31" t="s">
        <v>6</v>
      </c>
      <c r="Q98" s="32" t="s">
        <v>288</v>
      </c>
    </row>
    <row r="99" spans="1:16" ht="17.25" thickBot="1" thickTop="1">
      <c r="A99" s="5"/>
      <c r="B99" s="41"/>
      <c r="C99" s="4"/>
      <c r="D99" s="4"/>
      <c r="E99" s="4"/>
      <c r="F99" s="308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36"/>
      <c r="B100" s="345" t="s">
        <v>31</v>
      </c>
      <c r="C100" s="346"/>
      <c r="D100" s="79"/>
      <c r="E100" s="86"/>
      <c r="F100" s="309"/>
      <c r="G100" s="29"/>
      <c r="H100" s="23"/>
      <c r="I100" s="24"/>
      <c r="J100" s="24"/>
      <c r="K100" s="24"/>
      <c r="L100" s="22"/>
      <c r="M100" s="23"/>
      <c r="N100" s="24"/>
      <c r="O100" s="24"/>
      <c r="P100" s="24"/>
      <c r="Q100" s="142"/>
    </row>
    <row r="101" spans="1:17" s="425" customFormat="1" ht="15.75" customHeight="1">
      <c r="A101" s="338">
        <v>1</v>
      </c>
      <c r="B101" s="339" t="s">
        <v>32</v>
      </c>
      <c r="C101" s="342">
        <v>4864791</v>
      </c>
      <c r="D101" s="433" t="s">
        <v>12</v>
      </c>
      <c r="E101" s="434" t="s">
        <v>325</v>
      </c>
      <c r="F101" s="348">
        <v>-266.67</v>
      </c>
      <c r="G101" s="318">
        <v>996599</v>
      </c>
      <c r="H101" s="319">
        <v>997090</v>
      </c>
      <c r="I101" s="264">
        <f>G101-H101</f>
        <v>-491</v>
      </c>
      <c r="J101" s="264">
        <f>$F101*I101</f>
        <v>130934.97</v>
      </c>
      <c r="K101" s="264">
        <f>J101/1000000</f>
        <v>0.13093497</v>
      </c>
      <c r="L101" s="318">
        <v>999883</v>
      </c>
      <c r="M101" s="319">
        <v>999883</v>
      </c>
      <c r="N101" s="264">
        <f>L101-M101</f>
        <v>0</v>
      </c>
      <c r="O101" s="264">
        <f>$F101*N101</f>
        <v>0</v>
      </c>
      <c r="P101" s="264">
        <f>O101/1000000</f>
        <v>0</v>
      </c>
      <c r="Q101" s="455"/>
    </row>
    <row r="102" spans="1:17" s="425" customFormat="1" ht="15.75" customHeight="1">
      <c r="A102" s="338">
        <v>2</v>
      </c>
      <c r="B102" s="339" t="s">
        <v>33</v>
      </c>
      <c r="C102" s="342">
        <v>4864867</v>
      </c>
      <c r="D102" s="38" t="s">
        <v>12</v>
      </c>
      <c r="E102" s="39" t="s">
        <v>325</v>
      </c>
      <c r="F102" s="348">
        <v>-500</v>
      </c>
      <c r="G102" s="318">
        <v>1813</v>
      </c>
      <c r="H102" s="319">
        <v>1796</v>
      </c>
      <c r="I102" s="264">
        <f>G102-H102</f>
        <v>17</v>
      </c>
      <c r="J102" s="264">
        <f>$F102*I102</f>
        <v>-8500</v>
      </c>
      <c r="K102" s="264">
        <f>J102/1000000</f>
        <v>-0.0085</v>
      </c>
      <c r="L102" s="318">
        <v>188</v>
      </c>
      <c r="M102" s="319">
        <v>198</v>
      </c>
      <c r="N102" s="319">
        <f>L102-M102</f>
        <v>-10</v>
      </c>
      <c r="O102" s="319">
        <f>$F102*N102</f>
        <v>5000</v>
      </c>
      <c r="P102" s="319">
        <f>O102/1000000</f>
        <v>0.005</v>
      </c>
      <c r="Q102" s="429"/>
    </row>
    <row r="103" spans="1:17" s="425" customFormat="1" ht="15.75" customHeight="1">
      <c r="A103" s="338"/>
      <c r="B103" s="341" t="s">
        <v>354</v>
      </c>
      <c r="C103" s="342"/>
      <c r="D103" s="38"/>
      <c r="E103" s="39"/>
      <c r="F103" s="348"/>
      <c r="G103" s="318"/>
      <c r="H103" s="319"/>
      <c r="I103" s="264"/>
      <c r="J103" s="264"/>
      <c r="K103" s="264"/>
      <c r="L103" s="318"/>
      <c r="M103" s="319"/>
      <c r="N103" s="319"/>
      <c r="O103" s="319"/>
      <c r="P103" s="319"/>
      <c r="Q103" s="429"/>
    </row>
    <row r="104" spans="1:17" s="425" customFormat="1" ht="15">
      <c r="A104" s="338">
        <v>3</v>
      </c>
      <c r="B104" s="306" t="s">
        <v>104</v>
      </c>
      <c r="C104" s="342">
        <v>4865107</v>
      </c>
      <c r="D104" s="42" t="s">
        <v>12</v>
      </c>
      <c r="E104" s="39" t="s">
        <v>325</v>
      </c>
      <c r="F104" s="348">
        <v>-266.66</v>
      </c>
      <c r="G104" s="318">
        <v>3270</v>
      </c>
      <c r="H104" s="319">
        <v>2915</v>
      </c>
      <c r="I104" s="264">
        <f aca="true" t="shared" si="18" ref="I104:I112">G104-H104</f>
        <v>355</v>
      </c>
      <c r="J104" s="264">
        <f aca="true" t="shared" si="19" ref="J104:J113">$F104*I104</f>
        <v>-94664.3</v>
      </c>
      <c r="K104" s="264">
        <f aca="true" t="shared" si="20" ref="K104:K113">J104/1000000</f>
        <v>-0.0946643</v>
      </c>
      <c r="L104" s="318">
        <v>2219</v>
      </c>
      <c r="M104" s="319">
        <v>2200</v>
      </c>
      <c r="N104" s="319">
        <f aca="true" t="shared" si="21" ref="N104:N112">L104-M104</f>
        <v>19</v>
      </c>
      <c r="O104" s="319">
        <f aca="true" t="shared" si="22" ref="O104:O113">$F104*N104</f>
        <v>-5066.540000000001</v>
      </c>
      <c r="P104" s="319">
        <f aca="true" t="shared" si="23" ref="P104:P113">O104/1000000</f>
        <v>-0.0050665400000000005</v>
      </c>
      <c r="Q104" s="456"/>
    </row>
    <row r="105" spans="1:17" s="425" customFormat="1" ht="15.75" customHeight="1">
      <c r="A105" s="338">
        <v>4</v>
      </c>
      <c r="B105" s="339" t="s">
        <v>105</v>
      </c>
      <c r="C105" s="342">
        <v>4865137</v>
      </c>
      <c r="D105" s="38" t="s">
        <v>12</v>
      </c>
      <c r="E105" s="39" t="s">
        <v>325</v>
      </c>
      <c r="F105" s="348">
        <v>-100</v>
      </c>
      <c r="G105" s="318">
        <v>107254</v>
      </c>
      <c r="H105" s="319">
        <v>105935</v>
      </c>
      <c r="I105" s="264">
        <f t="shared" si="18"/>
        <v>1319</v>
      </c>
      <c r="J105" s="264">
        <f t="shared" si="19"/>
        <v>-131900</v>
      </c>
      <c r="K105" s="264">
        <f t="shared" si="20"/>
        <v>-0.1319</v>
      </c>
      <c r="L105" s="318">
        <v>152454</v>
      </c>
      <c r="M105" s="319">
        <v>152406</v>
      </c>
      <c r="N105" s="319">
        <f t="shared" si="21"/>
        <v>48</v>
      </c>
      <c r="O105" s="319">
        <f t="shared" si="22"/>
        <v>-4800</v>
      </c>
      <c r="P105" s="319">
        <f t="shared" si="23"/>
        <v>-0.0048</v>
      </c>
      <c r="Q105" s="429"/>
    </row>
    <row r="106" spans="1:17" s="425" customFormat="1" ht="15">
      <c r="A106" s="338">
        <v>5</v>
      </c>
      <c r="B106" s="339" t="s">
        <v>106</v>
      </c>
      <c r="C106" s="342">
        <v>4865136</v>
      </c>
      <c r="D106" s="38" t="s">
        <v>12</v>
      </c>
      <c r="E106" s="39" t="s">
        <v>325</v>
      </c>
      <c r="F106" s="348">
        <v>-200</v>
      </c>
      <c r="G106" s="318">
        <v>989347</v>
      </c>
      <c r="H106" s="319">
        <v>989276</v>
      </c>
      <c r="I106" s="264">
        <f t="shared" si="18"/>
        <v>71</v>
      </c>
      <c r="J106" s="264">
        <f t="shared" si="19"/>
        <v>-14200</v>
      </c>
      <c r="K106" s="264">
        <f t="shared" si="20"/>
        <v>-0.0142</v>
      </c>
      <c r="L106" s="318">
        <v>999330</v>
      </c>
      <c r="M106" s="319">
        <v>999322</v>
      </c>
      <c r="N106" s="319">
        <f t="shared" si="21"/>
        <v>8</v>
      </c>
      <c r="O106" s="319">
        <f t="shared" si="22"/>
        <v>-1600</v>
      </c>
      <c r="P106" s="319">
        <f t="shared" si="23"/>
        <v>-0.0016</v>
      </c>
      <c r="Q106" s="737"/>
    </row>
    <row r="107" spans="1:17" s="425" customFormat="1" ht="15">
      <c r="A107" s="338">
        <v>6</v>
      </c>
      <c r="B107" s="339" t="s">
        <v>107</v>
      </c>
      <c r="C107" s="342">
        <v>4865172</v>
      </c>
      <c r="D107" s="38" t="s">
        <v>12</v>
      </c>
      <c r="E107" s="39" t="s">
        <v>325</v>
      </c>
      <c r="F107" s="348">
        <v>-1000</v>
      </c>
      <c r="G107" s="318">
        <v>217</v>
      </c>
      <c r="H107" s="319">
        <v>99</v>
      </c>
      <c r="I107" s="264">
        <f>G107-H107</f>
        <v>118</v>
      </c>
      <c r="J107" s="264">
        <f>$F107*I107</f>
        <v>-118000</v>
      </c>
      <c r="K107" s="264">
        <f>J107/1000000</f>
        <v>-0.118</v>
      </c>
      <c r="L107" s="318">
        <v>21</v>
      </c>
      <c r="M107" s="319">
        <v>17</v>
      </c>
      <c r="N107" s="319">
        <f>L107-M107</f>
        <v>4</v>
      </c>
      <c r="O107" s="319">
        <f>$F107*N107</f>
        <v>-4000</v>
      </c>
      <c r="P107" s="319">
        <f>O107/1000000</f>
        <v>-0.004</v>
      </c>
      <c r="Q107" s="649"/>
    </row>
    <row r="108" spans="1:17" s="425" customFormat="1" ht="15">
      <c r="A108" s="338">
        <v>7</v>
      </c>
      <c r="B108" s="339" t="s">
        <v>108</v>
      </c>
      <c r="C108" s="342">
        <v>4864968</v>
      </c>
      <c r="D108" s="38" t="s">
        <v>12</v>
      </c>
      <c r="E108" s="39" t="s">
        <v>325</v>
      </c>
      <c r="F108" s="348">
        <v>-800</v>
      </c>
      <c r="G108" s="318">
        <v>1911</v>
      </c>
      <c r="H108" s="319">
        <v>1613</v>
      </c>
      <c r="I108" s="264">
        <f t="shared" si="18"/>
        <v>298</v>
      </c>
      <c r="J108" s="264">
        <f t="shared" si="19"/>
        <v>-238400</v>
      </c>
      <c r="K108" s="264">
        <f t="shared" si="20"/>
        <v>-0.2384</v>
      </c>
      <c r="L108" s="318">
        <v>2626</v>
      </c>
      <c r="M108" s="319">
        <v>2608</v>
      </c>
      <c r="N108" s="319">
        <f t="shared" si="21"/>
        <v>18</v>
      </c>
      <c r="O108" s="319">
        <f t="shared" si="22"/>
        <v>-14400</v>
      </c>
      <c r="P108" s="319">
        <f t="shared" si="23"/>
        <v>-0.0144</v>
      </c>
      <c r="Q108" s="440"/>
    </row>
    <row r="109" spans="1:17" s="425" customFormat="1" ht="15.75" customHeight="1">
      <c r="A109" s="338">
        <v>8</v>
      </c>
      <c r="B109" s="339" t="s">
        <v>350</v>
      </c>
      <c r="C109" s="342">
        <v>4865004</v>
      </c>
      <c r="D109" s="38" t="s">
        <v>12</v>
      </c>
      <c r="E109" s="39" t="s">
        <v>325</v>
      </c>
      <c r="F109" s="348">
        <v>-800</v>
      </c>
      <c r="G109" s="318">
        <v>3275</v>
      </c>
      <c r="H109" s="319">
        <v>3248</v>
      </c>
      <c r="I109" s="264">
        <f t="shared" si="18"/>
        <v>27</v>
      </c>
      <c r="J109" s="264">
        <f t="shared" si="19"/>
        <v>-21600</v>
      </c>
      <c r="K109" s="264">
        <f t="shared" si="20"/>
        <v>-0.0216</v>
      </c>
      <c r="L109" s="318">
        <v>1314</v>
      </c>
      <c r="M109" s="319">
        <v>1312</v>
      </c>
      <c r="N109" s="319">
        <f t="shared" si="21"/>
        <v>2</v>
      </c>
      <c r="O109" s="319">
        <f t="shared" si="22"/>
        <v>-1600</v>
      </c>
      <c r="P109" s="319">
        <f t="shared" si="23"/>
        <v>-0.0016</v>
      </c>
      <c r="Q109" s="456"/>
    </row>
    <row r="110" spans="1:17" s="425" customFormat="1" ht="15.75" customHeight="1">
      <c r="A110" s="338">
        <v>9</v>
      </c>
      <c r="B110" s="339" t="s">
        <v>372</v>
      </c>
      <c r="C110" s="342">
        <v>4865050</v>
      </c>
      <c r="D110" s="38" t="s">
        <v>12</v>
      </c>
      <c r="E110" s="39" t="s">
        <v>325</v>
      </c>
      <c r="F110" s="348">
        <v>-800</v>
      </c>
      <c r="G110" s="318">
        <v>993730</v>
      </c>
      <c r="H110" s="319">
        <v>994461</v>
      </c>
      <c r="I110" s="264">
        <f>G110-H110</f>
        <v>-731</v>
      </c>
      <c r="J110" s="264">
        <f t="shared" si="19"/>
        <v>584800</v>
      </c>
      <c r="K110" s="264">
        <f t="shared" si="20"/>
        <v>0.5848</v>
      </c>
      <c r="L110" s="318">
        <v>998903</v>
      </c>
      <c r="M110" s="319">
        <v>998909</v>
      </c>
      <c r="N110" s="319">
        <f>L110-M110</f>
        <v>-6</v>
      </c>
      <c r="O110" s="319">
        <f t="shared" si="22"/>
        <v>4800</v>
      </c>
      <c r="P110" s="319">
        <f t="shared" si="23"/>
        <v>0.0048</v>
      </c>
      <c r="Q110" s="429"/>
    </row>
    <row r="111" spans="1:17" s="425" customFormat="1" ht="15.75" customHeight="1">
      <c r="A111" s="338">
        <v>10</v>
      </c>
      <c r="B111" s="339" t="s">
        <v>371</v>
      </c>
      <c r="C111" s="342">
        <v>4864998</v>
      </c>
      <c r="D111" s="38" t="s">
        <v>12</v>
      </c>
      <c r="E111" s="39" t="s">
        <v>325</v>
      </c>
      <c r="F111" s="348">
        <v>-800</v>
      </c>
      <c r="G111" s="318">
        <v>960473</v>
      </c>
      <c r="H111" s="319">
        <v>960760</v>
      </c>
      <c r="I111" s="264">
        <f t="shared" si="18"/>
        <v>-287</v>
      </c>
      <c r="J111" s="264">
        <f t="shared" si="19"/>
        <v>229600</v>
      </c>
      <c r="K111" s="264">
        <f t="shared" si="20"/>
        <v>0.2296</v>
      </c>
      <c r="L111" s="318">
        <v>980449</v>
      </c>
      <c r="M111" s="319">
        <v>980523</v>
      </c>
      <c r="N111" s="319">
        <f t="shared" si="21"/>
        <v>-74</v>
      </c>
      <c r="O111" s="319">
        <f t="shared" si="22"/>
        <v>59200</v>
      </c>
      <c r="P111" s="319">
        <f t="shared" si="23"/>
        <v>0.0592</v>
      </c>
      <c r="Q111" s="429"/>
    </row>
    <row r="112" spans="1:17" s="425" customFormat="1" ht="15.75" customHeight="1">
      <c r="A112" s="338">
        <v>11</v>
      </c>
      <c r="B112" s="339" t="s">
        <v>365</v>
      </c>
      <c r="C112" s="342">
        <v>4864993</v>
      </c>
      <c r="D112" s="158" t="s">
        <v>12</v>
      </c>
      <c r="E112" s="246" t="s">
        <v>325</v>
      </c>
      <c r="F112" s="348">
        <v>-800</v>
      </c>
      <c r="G112" s="318">
        <v>963622</v>
      </c>
      <c r="H112" s="319">
        <v>964472</v>
      </c>
      <c r="I112" s="264">
        <f t="shared" si="18"/>
        <v>-850</v>
      </c>
      <c r="J112" s="264">
        <f t="shared" si="19"/>
        <v>680000</v>
      </c>
      <c r="K112" s="264">
        <f t="shared" si="20"/>
        <v>0.68</v>
      </c>
      <c r="L112" s="318">
        <v>989870</v>
      </c>
      <c r="M112" s="319">
        <v>989885</v>
      </c>
      <c r="N112" s="319">
        <f t="shared" si="21"/>
        <v>-15</v>
      </c>
      <c r="O112" s="319">
        <f t="shared" si="22"/>
        <v>12000</v>
      </c>
      <c r="P112" s="319">
        <f t="shared" si="23"/>
        <v>0.012</v>
      </c>
      <c r="Q112" s="430"/>
    </row>
    <row r="113" spans="1:17" s="425" customFormat="1" ht="15.75" customHeight="1">
      <c r="A113" s="338">
        <v>12</v>
      </c>
      <c r="B113" s="339" t="s">
        <v>407</v>
      </c>
      <c r="C113" s="342">
        <v>5128403</v>
      </c>
      <c r="D113" s="158" t="s">
        <v>12</v>
      </c>
      <c r="E113" s="246" t="s">
        <v>325</v>
      </c>
      <c r="F113" s="348">
        <v>-2000</v>
      </c>
      <c r="G113" s="318">
        <v>997261</v>
      </c>
      <c r="H113" s="319">
        <v>997542</v>
      </c>
      <c r="I113" s="264">
        <f>G113-H113</f>
        <v>-281</v>
      </c>
      <c r="J113" s="264">
        <f t="shared" si="19"/>
        <v>562000</v>
      </c>
      <c r="K113" s="264">
        <f t="shared" si="20"/>
        <v>0.562</v>
      </c>
      <c r="L113" s="318">
        <v>999568</v>
      </c>
      <c r="M113" s="319">
        <v>999571</v>
      </c>
      <c r="N113" s="319">
        <f>L113-M113</f>
        <v>-3</v>
      </c>
      <c r="O113" s="319">
        <f t="shared" si="22"/>
        <v>6000</v>
      </c>
      <c r="P113" s="319">
        <f t="shared" si="23"/>
        <v>0.006</v>
      </c>
      <c r="Q113" s="457"/>
    </row>
    <row r="114" spans="1:17" s="425" customFormat="1" ht="15.75" customHeight="1">
      <c r="A114" s="338"/>
      <c r="B114" s="340" t="s">
        <v>355</v>
      </c>
      <c r="C114" s="342"/>
      <c r="D114" s="42"/>
      <c r="E114" s="42"/>
      <c r="F114" s="348"/>
      <c r="G114" s="318"/>
      <c r="H114" s="319"/>
      <c r="I114" s="264"/>
      <c r="J114" s="264"/>
      <c r="K114" s="264"/>
      <c r="L114" s="318"/>
      <c r="M114" s="319"/>
      <c r="N114" s="319"/>
      <c r="O114" s="319"/>
      <c r="P114" s="319"/>
      <c r="Q114" s="429"/>
    </row>
    <row r="115" spans="1:17" s="425" customFormat="1" ht="15.75" customHeight="1">
      <c r="A115" s="338">
        <v>13</v>
      </c>
      <c r="B115" s="339" t="s">
        <v>109</v>
      </c>
      <c r="C115" s="342">
        <v>4864949</v>
      </c>
      <c r="D115" s="38" t="s">
        <v>12</v>
      </c>
      <c r="E115" s="39" t="s">
        <v>325</v>
      </c>
      <c r="F115" s="348">
        <v>-2000</v>
      </c>
      <c r="G115" s="318">
        <v>995892</v>
      </c>
      <c r="H115" s="319">
        <v>996054</v>
      </c>
      <c r="I115" s="264">
        <f>G115-H115</f>
        <v>-162</v>
      </c>
      <c r="J115" s="264">
        <f>$F115*I115</f>
        <v>324000</v>
      </c>
      <c r="K115" s="264">
        <f>J115/1000000</f>
        <v>0.324</v>
      </c>
      <c r="L115" s="318">
        <v>999516</v>
      </c>
      <c r="M115" s="319">
        <v>999516</v>
      </c>
      <c r="N115" s="319">
        <f>L115-M115</f>
        <v>0</v>
      </c>
      <c r="O115" s="319">
        <f>$F115*N115</f>
        <v>0</v>
      </c>
      <c r="P115" s="319">
        <f>O115/1000000</f>
        <v>0</v>
      </c>
      <c r="Q115" s="441"/>
    </row>
    <row r="116" spans="1:17" s="425" customFormat="1" ht="15.75" customHeight="1">
      <c r="A116" s="338">
        <v>14</v>
      </c>
      <c r="B116" s="339" t="s">
        <v>110</v>
      </c>
      <c r="C116" s="342">
        <v>4865016</v>
      </c>
      <c r="D116" s="38" t="s">
        <v>12</v>
      </c>
      <c r="E116" s="39" t="s">
        <v>325</v>
      </c>
      <c r="F116" s="348">
        <v>-800</v>
      </c>
      <c r="G116" s="263">
        <v>7</v>
      </c>
      <c r="H116" s="264">
        <v>7</v>
      </c>
      <c r="I116" s="264">
        <v>0</v>
      </c>
      <c r="J116" s="264">
        <v>0</v>
      </c>
      <c r="K116" s="264">
        <v>0</v>
      </c>
      <c r="L116" s="263">
        <v>999722</v>
      </c>
      <c r="M116" s="264">
        <v>999722</v>
      </c>
      <c r="N116" s="264">
        <v>0</v>
      </c>
      <c r="O116" s="264">
        <v>0</v>
      </c>
      <c r="P116" s="264">
        <v>0</v>
      </c>
      <c r="Q116" s="441"/>
    </row>
    <row r="117" spans="1:17" ht="15.75" customHeight="1">
      <c r="A117" s="338"/>
      <c r="B117" s="341" t="s">
        <v>111</v>
      </c>
      <c r="C117" s="342"/>
      <c r="D117" s="38"/>
      <c r="E117" s="38"/>
      <c r="F117" s="348"/>
      <c r="G117" s="318"/>
      <c r="H117" s="319"/>
      <c r="I117" s="365"/>
      <c r="J117" s="365"/>
      <c r="K117" s="365"/>
      <c r="L117" s="318"/>
      <c r="M117" s="319"/>
      <c r="N117" s="317"/>
      <c r="O117" s="317"/>
      <c r="P117" s="317"/>
      <c r="Q117" s="143"/>
    </row>
    <row r="118" spans="1:17" s="425" customFormat="1" ht="15.75" customHeight="1">
      <c r="A118" s="338">
        <v>15</v>
      </c>
      <c r="B118" s="306" t="s">
        <v>43</v>
      </c>
      <c r="C118" s="342">
        <v>4864843</v>
      </c>
      <c r="D118" s="42" t="s">
        <v>12</v>
      </c>
      <c r="E118" s="39" t="s">
        <v>325</v>
      </c>
      <c r="F118" s="348">
        <v>-1000</v>
      </c>
      <c r="G118" s="318">
        <v>999946</v>
      </c>
      <c r="H118" s="319">
        <v>999962</v>
      </c>
      <c r="I118" s="264">
        <f>G118-H118</f>
        <v>-16</v>
      </c>
      <c r="J118" s="264">
        <f>$F118*I118</f>
        <v>16000</v>
      </c>
      <c r="K118" s="264">
        <f>J118/1000000</f>
        <v>0.016</v>
      </c>
      <c r="L118" s="318">
        <v>27400</v>
      </c>
      <c r="M118" s="319">
        <v>27429</v>
      </c>
      <c r="N118" s="319">
        <f>L118-M118</f>
        <v>-29</v>
      </c>
      <c r="O118" s="319">
        <f>$F118*N118</f>
        <v>29000</v>
      </c>
      <c r="P118" s="319">
        <f>O118/1000000</f>
        <v>0.029</v>
      </c>
      <c r="Q118" s="429"/>
    </row>
    <row r="119" spans="1:17" ht="15.75" customHeight="1">
      <c r="A119" s="338"/>
      <c r="B119" s="341" t="s">
        <v>44</v>
      </c>
      <c r="C119" s="342"/>
      <c r="D119" s="38"/>
      <c r="E119" s="38"/>
      <c r="F119" s="348"/>
      <c r="G119" s="318"/>
      <c r="H119" s="319"/>
      <c r="I119" s="365"/>
      <c r="J119" s="365"/>
      <c r="K119" s="365"/>
      <c r="L119" s="318"/>
      <c r="M119" s="319"/>
      <c r="N119" s="317"/>
      <c r="O119" s="317"/>
      <c r="P119" s="317"/>
      <c r="Q119" s="143"/>
    </row>
    <row r="120" spans="1:17" s="425" customFormat="1" ht="15.75" customHeight="1">
      <c r="A120" s="338">
        <v>16</v>
      </c>
      <c r="B120" s="339" t="s">
        <v>77</v>
      </c>
      <c r="C120" s="342">
        <v>4865169</v>
      </c>
      <c r="D120" s="38" t="s">
        <v>12</v>
      </c>
      <c r="E120" s="39" t="s">
        <v>325</v>
      </c>
      <c r="F120" s="348">
        <v>-1000</v>
      </c>
      <c r="G120" s="318">
        <v>970</v>
      </c>
      <c r="H120" s="319">
        <v>970</v>
      </c>
      <c r="I120" s="264">
        <f>G120-H120</f>
        <v>0</v>
      </c>
      <c r="J120" s="264">
        <f>$F120*I120</f>
        <v>0</v>
      </c>
      <c r="K120" s="264">
        <f>J120/1000000</f>
        <v>0</v>
      </c>
      <c r="L120" s="318">
        <v>61215</v>
      </c>
      <c r="M120" s="319">
        <v>61230</v>
      </c>
      <c r="N120" s="319">
        <f>L120-M120</f>
        <v>-15</v>
      </c>
      <c r="O120" s="319">
        <f>$F120*N120</f>
        <v>15000</v>
      </c>
      <c r="P120" s="319">
        <f>O120/1000000</f>
        <v>0.015</v>
      </c>
      <c r="Q120" s="429"/>
    </row>
    <row r="121" spans="1:17" ht="15.75" customHeight="1">
      <c r="A121" s="338"/>
      <c r="B121" s="340" t="s">
        <v>47</v>
      </c>
      <c r="C121" s="326"/>
      <c r="D121" s="42"/>
      <c r="E121" s="42"/>
      <c r="F121" s="348"/>
      <c r="G121" s="318"/>
      <c r="H121" s="319"/>
      <c r="I121" s="367"/>
      <c r="J121" s="367"/>
      <c r="K121" s="365"/>
      <c r="L121" s="318"/>
      <c r="M121" s="319"/>
      <c r="N121" s="366"/>
      <c r="O121" s="366"/>
      <c r="P121" s="317"/>
      <c r="Q121" s="178"/>
    </row>
    <row r="122" spans="1:17" ht="15.75" customHeight="1">
      <c r="A122" s="338"/>
      <c r="B122" s="340" t="s">
        <v>48</v>
      </c>
      <c r="C122" s="326"/>
      <c r="D122" s="42"/>
      <c r="E122" s="42"/>
      <c r="F122" s="348"/>
      <c r="G122" s="318"/>
      <c r="H122" s="319"/>
      <c r="I122" s="367"/>
      <c r="J122" s="367"/>
      <c r="K122" s="365"/>
      <c r="L122" s="318"/>
      <c r="M122" s="319"/>
      <c r="N122" s="366"/>
      <c r="O122" s="366"/>
      <c r="P122" s="317"/>
      <c r="Q122" s="178"/>
    </row>
    <row r="123" spans="1:17" ht="15.75" customHeight="1">
      <c r="A123" s="344"/>
      <c r="B123" s="347" t="s">
        <v>61</v>
      </c>
      <c r="C123" s="342"/>
      <c r="D123" s="42"/>
      <c r="E123" s="42"/>
      <c r="F123" s="348"/>
      <c r="G123" s="318"/>
      <c r="H123" s="319"/>
      <c r="I123" s="365"/>
      <c r="J123" s="365"/>
      <c r="K123" s="365"/>
      <c r="L123" s="318"/>
      <c r="M123" s="319"/>
      <c r="N123" s="317"/>
      <c r="O123" s="317"/>
      <c r="P123" s="317"/>
      <c r="Q123" s="178"/>
    </row>
    <row r="124" spans="1:17" s="425" customFormat="1" ht="17.25" customHeight="1">
      <c r="A124" s="338">
        <v>17</v>
      </c>
      <c r="B124" s="467" t="s">
        <v>62</v>
      </c>
      <c r="C124" s="342">
        <v>4865088</v>
      </c>
      <c r="D124" s="38" t="s">
        <v>12</v>
      </c>
      <c r="E124" s="39" t="s">
        <v>325</v>
      </c>
      <c r="F124" s="348">
        <v>-166.66</v>
      </c>
      <c r="G124" s="318">
        <v>1412</v>
      </c>
      <c r="H124" s="319">
        <v>1412</v>
      </c>
      <c r="I124" s="264">
        <f>G124-H124</f>
        <v>0</v>
      </c>
      <c r="J124" s="264">
        <f>$F124*I124</f>
        <v>0</v>
      </c>
      <c r="K124" s="264">
        <f>J124/1000000</f>
        <v>0</v>
      </c>
      <c r="L124" s="318">
        <v>7172</v>
      </c>
      <c r="M124" s="319">
        <v>7172</v>
      </c>
      <c r="N124" s="319">
        <f>L124-M124</f>
        <v>0</v>
      </c>
      <c r="O124" s="319">
        <f>$F124*N124</f>
        <v>0</v>
      </c>
      <c r="P124" s="319">
        <f>O124/1000000</f>
        <v>0</v>
      </c>
      <c r="Q124" s="456"/>
    </row>
    <row r="125" spans="1:17" s="425" customFormat="1" ht="15.75" customHeight="1">
      <c r="A125" s="338">
        <v>18</v>
      </c>
      <c r="B125" s="467" t="s">
        <v>63</v>
      </c>
      <c r="C125" s="342">
        <v>4902579</v>
      </c>
      <c r="D125" s="38" t="s">
        <v>12</v>
      </c>
      <c r="E125" s="39" t="s">
        <v>325</v>
      </c>
      <c r="F125" s="348">
        <v>-500</v>
      </c>
      <c r="G125" s="318">
        <v>999899</v>
      </c>
      <c r="H125" s="319">
        <v>999899</v>
      </c>
      <c r="I125" s="264">
        <f>G125-H125</f>
        <v>0</v>
      </c>
      <c r="J125" s="264">
        <f>$F125*I125</f>
        <v>0</v>
      </c>
      <c r="K125" s="264">
        <f>J125/1000000</f>
        <v>0</v>
      </c>
      <c r="L125" s="318">
        <v>1938</v>
      </c>
      <c r="M125" s="319">
        <v>1841</v>
      </c>
      <c r="N125" s="319">
        <f>L125-M125</f>
        <v>97</v>
      </c>
      <c r="O125" s="319">
        <f>$F125*N125</f>
        <v>-48500</v>
      </c>
      <c r="P125" s="319">
        <f>O125/1000000</f>
        <v>-0.0485</v>
      </c>
      <c r="Q125" s="429"/>
    </row>
    <row r="126" spans="1:17" s="425" customFormat="1" ht="15.75" customHeight="1">
      <c r="A126" s="338">
        <v>19</v>
      </c>
      <c r="B126" s="467" t="s">
        <v>64</v>
      </c>
      <c r="C126" s="342">
        <v>4902585</v>
      </c>
      <c r="D126" s="38" t="s">
        <v>12</v>
      </c>
      <c r="E126" s="39" t="s">
        <v>325</v>
      </c>
      <c r="F126" s="348">
        <v>-666.67</v>
      </c>
      <c r="G126" s="318">
        <v>2264</v>
      </c>
      <c r="H126" s="319">
        <v>2259</v>
      </c>
      <c r="I126" s="264">
        <f>G126-H126</f>
        <v>5</v>
      </c>
      <c r="J126" s="264">
        <f>$F126*I126</f>
        <v>-3333.35</v>
      </c>
      <c r="K126" s="264">
        <f>J126/1000000</f>
        <v>-0.00333335</v>
      </c>
      <c r="L126" s="318">
        <v>404</v>
      </c>
      <c r="M126" s="319">
        <v>377</v>
      </c>
      <c r="N126" s="319">
        <f>L126-M126</f>
        <v>27</v>
      </c>
      <c r="O126" s="319">
        <f>$F126*N126</f>
        <v>-18000.09</v>
      </c>
      <c r="P126" s="319">
        <f>O126/1000000</f>
        <v>-0.01800009</v>
      </c>
      <c r="Q126" s="429"/>
    </row>
    <row r="127" spans="1:17" s="425" customFormat="1" ht="15.75" customHeight="1">
      <c r="A127" s="338">
        <v>20</v>
      </c>
      <c r="B127" s="467" t="s">
        <v>65</v>
      </c>
      <c r="C127" s="342">
        <v>4865090</v>
      </c>
      <c r="D127" s="38" t="s">
        <v>12</v>
      </c>
      <c r="E127" s="39" t="s">
        <v>325</v>
      </c>
      <c r="F127" s="652">
        <v>-500</v>
      </c>
      <c r="G127" s="318">
        <v>579</v>
      </c>
      <c r="H127" s="319">
        <v>571</v>
      </c>
      <c r="I127" s="264">
        <f>G127-H127</f>
        <v>8</v>
      </c>
      <c r="J127" s="264">
        <f>$F127*I127</f>
        <v>-4000</v>
      </c>
      <c r="K127" s="264">
        <f>J127/1000000</f>
        <v>-0.004</v>
      </c>
      <c r="L127" s="318">
        <v>368</v>
      </c>
      <c r="M127" s="319">
        <v>305</v>
      </c>
      <c r="N127" s="319">
        <f>L127-M127</f>
        <v>63</v>
      </c>
      <c r="O127" s="319">
        <f>$F127*N127</f>
        <v>-31500</v>
      </c>
      <c r="P127" s="319">
        <f>O127/1000000</f>
        <v>-0.0315</v>
      </c>
      <c r="Q127" s="429"/>
    </row>
    <row r="128" spans="1:17" s="425" customFormat="1" ht="15.75" customHeight="1">
      <c r="A128" s="338"/>
      <c r="B128" s="347" t="s">
        <v>31</v>
      </c>
      <c r="C128" s="342"/>
      <c r="D128" s="42"/>
      <c r="E128" s="42"/>
      <c r="F128" s="348"/>
      <c r="G128" s="318"/>
      <c r="H128" s="319"/>
      <c r="I128" s="264"/>
      <c r="J128" s="264"/>
      <c r="K128" s="264"/>
      <c r="L128" s="318"/>
      <c r="M128" s="319"/>
      <c r="N128" s="319"/>
      <c r="O128" s="319"/>
      <c r="P128" s="319"/>
      <c r="Q128" s="429"/>
    </row>
    <row r="129" spans="1:17" s="425" customFormat="1" ht="15.75" customHeight="1">
      <c r="A129" s="338">
        <v>21</v>
      </c>
      <c r="B129" s="746" t="s">
        <v>66</v>
      </c>
      <c r="C129" s="342">
        <v>4864797</v>
      </c>
      <c r="D129" s="38" t="s">
        <v>12</v>
      </c>
      <c r="E129" s="39" t="s">
        <v>325</v>
      </c>
      <c r="F129" s="348">
        <v>-100</v>
      </c>
      <c r="G129" s="318">
        <v>54480</v>
      </c>
      <c r="H129" s="319">
        <v>53207</v>
      </c>
      <c r="I129" s="264">
        <f>G129-H129</f>
        <v>1273</v>
      </c>
      <c r="J129" s="264">
        <f>$F129*I129</f>
        <v>-127300</v>
      </c>
      <c r="K129" s="264">
        <f>J129/1000000</f>
        <v>-0.1273</v>
      </c>
      <c r="L129" s="318">
        <v>1729</v>
      </c>
      <c r="M129" s="319">
        <v>1728</v>
      </c>
      <c r="N129" s="319">
        <f>L129-M129</f>
        <v>1</v>
      </c>
      <c r="O129" s="319">
        <f>$F129*N129</f>
        <v>-100</v>
      </c>
      <c r="P129" s="319">
        <f>O129/1000000</f>
        <v>-0.0001</v>
      </c>
      <c r="Q129" s="429"/>
    </row>
    <row r="130" spans="1:17" s="425" customFormat="1" ht="15.75" customHeight="1">
      <c r="A130" s="338">
        <v>22</v>
      </c>
      <c r="B130" s="746" t="s">
        <v>135</v>
      </c>
      <c r="C130" s="342">
        <v>4865074</v>
      </c>
      <c r="D130" s="38" t="s">
        <v>12</v>
      </c>
      <c r="E130" s="39" t="s">
        <v>325</v>
      </c>
      <c r="F130" s="348">
        <v>-133.33</v>
      </c>
      <c r="G130" s="318">
        <v>999743</v>
      </c>
      <c r="H130" s="319">
        <v>999707</v>
      </c>
      <c r="I130" s="264">
        <f>G130-H130</f>
        <v>36</v>
      </c>
      <c r="J130" s="264">
        <f>$F130*I130</f>
        <v>-4799.88</v>
      </c>
      <c r="K130" s="264">
        <f>J130/1000000</f>
        <v>-0.00479988</v>
      </c>
      <c r="L130" s="318">
        <v>357</v>
      </c>
      <c r="M130" s="319">
        <v>343</v>
      </c>
      <c r="N130" s="319">
        <f>L130-M130</f>
        <v>14</v>
      </c>
      <c r="O130" s="319">
        <f>$F130*N130</f>
        <v>-1866.6200000000001</v>
      </c>
      <c r="P130" s="319">
        <f>O130/1000000</f>
        <v>-0.00186662</v>
      </c>
      <c r="Q130" s="429"/>
    </row>
    <row r="131" spans="1:17" s="425" customFormat="1" ht="15.75" customHeight="1">
      <c r="A131" s="338"/>
      <c r="B131" s="347" t="s">
        <v>461</v>
      </c>
      <c r="C131" s="342"/>
      <c r="D131" s="38"/>
      <c r="E131" s="39"/>
      <c r="F131" s="348"/>
      <c r="G131" s="318"/>
      <c r="H131" s="319"/>
      <c r="I131" s="264"/>
      <c r="J131" s="264"/>
      <c r="K131" s="264"/>
      <c r="L131" s="318"/>
      <c r="M131" s="319"/>
      <c r="N131" s="319"/>
      <c r="O131" s="319"/>
      <c r="P131" s="319"/>
      <c r="Q131" s="429"/>
    </row>
    <row r="132" spans="1:17" s="425" customFormat="1" ht="14.25" customHeight="1">
      <c r="A132" s="338">
        <v>23</v>
      </c>
      <c r="B132" s="339" t="s">
        <v>60</v>
      </c>
      <c r="C132" s="342">
        <v>4902568</v>
      </c>
      <c r="D132" s="38" t="s">
        <v>12</v>
      </c>
      <c r="E132" s="39" t="s">
        <v>325</v>
      </c>
      <c r="F132" s="348">
        <v>-100</v>
      </c>
      <c r="G132" s="318">
        <v>996382</v>
      </c>
      <c r="H132" s="319">
        <v>996383</v>
      </c>
      <c r="I132" s="264">
        <f>G132-H132</f>
        <v>-1</v>
      </c>
      <c r="J132" s="264">
        <f>$F132*I132</f>
        <v>100</v>
      </c>
      <c r="K132" s="264">
        <f>J132/1000000</f>
        <v>0.0001</v>
      </c>
      <c r="L132" s="318">
        <v>3199</v>
      </c>
      <c r="M132" s="319">
        <v>3346</v>
      </c>
      <c r="N132" s="319">
        <f>L132-M132</f>
        <v>-147</v>
      </c>
      <c r="O132" s="319">
        <f>$F132*N132</f>
        <v>14700</v>
      </c>
      <c r="P132" s="319">
        <f>O132/1000000</f>
        <v>0.0147</v>
      </c>
      <c r="Q132" s="429"/>
    </row>
    <row r="133" spans="1:17" s="425" customFormat="1" ht="15.75" customHeight="1">
      <c r="A133" s="338"/>
      <c r="B133" s="341" t="s">
        <v>68</v>
      </c>
      <c r="C133" s="342"/>
      <c r="D133" s="38"/>
      <c r="E133" s="38"/>
      <c r="F133" s="348"/>
      <c r="G133" s="318"/>
      <c r="H133" s="319"/>
      <c r="I133" s="264"/>
      <c r="J133" s="264"/>
      <c r="K133" s="264"/>
      <c r="L133" s="318"/>
      <c r="M133" s="319"/>
      <c r="N133" s="319"/>
      <c r="O133" s="319"/>
      <c r="P133" s="319"/>
      <c r="Q133" s="429"/>
    </row>
    <row r="134" spans="1:17" s="425" customFormat="1" ht="15.75" customHeight="1">
      <c r="A134" s="338">
        <v>24</v>
      </c>
      <c r="B134" s="339" t="s">
        <v>69</v>
      </c>
      <c r="C134" s="342">
        <v>4902540</v>
      </c>
      <c r="D134" s="38" t="s">
        <v>12</v>
      </c>
      <c r="E134" s="39" t="s">
        <v>325</v>
      </c>
      <c r="F134" s="348">
        <v>-100</v>
      </c>
      <c r="G134" s="318">
        <v>7806</v>
      </c>
      <c r="H134" s="319">
        <v>7616</v>
      </c>
      <c r="I134" s="264">
        <f>G134-H134</f>
        <v>190</v>
      </c>
      <c r="J134" s="264">
        <f>$F134*I134</f>
        <v>-19000</v>
      </c>
      <c r="K134" s="264">
        <f>J134/1000000</f>
        <v>-0.019</v>
      </c>
      <c r="L134" s="318">
        <v>12634</v>
      </c>
      <c r="M134" s="319">
        <v>12459</v>
      </c>
      <c r="N134" s="319">
        <f>L134-M134</f>
        <v>175</v>
      </c>
      <c r="O134" s="319">
        <f>$F134*N134</f>
        <v>-17500</v>
      </c>
      <c r="P134" s="319">
        <f>O134/1000000</f>
        <v>-0.0175</v>
      </c>
      <c r="Q134" s="441"/>
    </row>
    <row r="135" spans="1:17" s="425" customFormat="1" ht="15.75" customHeight="1">
      <c r="A135" s="338">
        <v>25</v>
      </c>
      <c r="B135" s="339" t="s">
        <v>70</v>
      </c>
      <c r="C135" s="342">
        <v>4902520</v>
      </c>
      <c r="D135" s="38" t="s">
        <v>12</v>
      </c>
      <c r="E135" s="39" t="s">
        <v>325</v>
      </c>
      <c r="F135" s="342">
        <v>-100</v>
      </c>
      <c r="G135" s="318">
        <v>10145</v>
      </c>
      <c r="H135" s="319">
        <v>9645</v>
      </c>
      <c r="I135" s="264">
        <f>G135-H135</f>
        <v>500</v>
      </c>
      <c r="J135" s="264">
        <f>$F135*I135</f>
        <v>-50000</v>
      </c>
      <c r="K135" s="264">
        <f>J135/1000000</f>
        <v>-0.05</v>
      </c>
      <c r="L135" s="318">
        <v>2635</v>
      </c>
      <c r="M135" s="319">
        <v>2556</v>
      </c>
      <c r="N135" s="319">
        <f>L135-M135</f>
        <v>79</v>
      </c>
      <c r="O135" s="319">
        <f>$F135*N135</f>
        <v>-7900</v>
      </c>
      <c r="P135" s="319">
        <f>O135/1000000</f>
        <v>-0.0079</v>
      </c>
      <c r="Q135" s="645"/>
    </row>
    <row r="136" spans="1:17" s="425" customFormat="1" ht="15.75" customHeight="1">
      <c r="A136" s="318">
        <v>26</v>
      </c>
      <c r="B136" s="757" t="s">
        <v>71</v>
      </c>
      <c r="C136" s="342">
        <v>4902536</v>
      </c>
      <c r="D136" s="38" t="s">
        <v>12</v>
      </c>
      <c r="E136" s="39" t="s">
        <v>325</v>
      </c>
      <c r="F136" s="342">
        <v>-100</v>
      </c>
      <c r="G136" s="318">
        <v>29302</v>
      </c>
      <c r="H136" s="319">
        <v>28917</v>
      </c>
      <c r="I136" s="319">
        <f>G136-H136</f>
        <v>385</v>
      </c>
      <c r="J136" s="319">
        <f>$F136*I136</f>
        <v>-38500</v>
      </c>
      <c r="K136" s="319">
        <f>J136/1000000</f>
        <v>-0.0385</v>
      </c>
      <c r="L136" s="318">
        <v>8159</v>
      </c>
      <c r="M136" s="319">
        <v>8099</v>
      </c>
      <c r="N136" s="319">
        <f>L136-M136</f>
        <v>60</v>
      </c>
      <c r="O136" s="319">
        <f>$F136*N136</f>
        <v>-6000</v>
      </c>
      <c r="P136" s="319">
        <f>O136/1000000</f>
        <v>-0.006</v>
      </c>
      <c r="Q136" s="645"/>
    </row>
    <row r="137" spans="2:17" s="425" customFormat="1" ht="15.75" customHeight="1">
      <c r="B137" s="758" t="s">
        <v>467</v>
      </c>
      <c r="C137" s="683"/>
      <c r="D137" s="728"/>
      <c r="E137" s="729"/>
      <c r="F137" s="683"/>
      <c r="G137" s="318"/>
      <c r="H137" s="319"/>
      <c r="I137" s="677"/>
      <c r="J137" s="677"/>
      <c r="K137" s="730"/>
      <c r="L137" s="318"/>
      <c r="M137" s="319"/>
      <c r="N137" s="677"/>
      <c r="O137" s="677"/>
      <c r="P137" s="680"/>
      <c r="Q137" s="457"/>
    </row>
    <row r="138" spans="1:17" s="830" customFormat="1" ht="15.75" customHeight="1">
      <c r="A138" s="824">
        <v>27</v>
      </c>
      <c r="B138" s="825" t="s">
        <v>458</v>
      </c>
      <c r="C138" s="826" t="s">
        <v>466</v>
      </c>
      <c r="D138" s="827" t="s">
        <v>464</v>
      </c>
      <c r="E138" s="828" t="s">
        <v>325</v>
      </c>
      <c r="F138" s="826">
        <v>1</v>
      </c>
      <c r="G138" s="90">
        <v>15670</v>
      </c>
      <c r="H138" s="80">
        <v>15480</v>
      </c>
      <c r="I138" s="80">
        <f>G138-H138</f>
        <v>190</v>
      </c>
      <c r="J138" s="80">
        <f>$F138*I138</f>
        <v>190</v>
      </c>
      <c r="K138" s="80">
        <f>J138/1000000</f>
        <v>0.00019</v>
      </c>
      <c r="L138" s="90">
        <v>36150</v>
      </c>
      <c r="M138" s="80">
        <v>31140</v>
      </c>
      <c r="N138" s="80">
        <f>L138-M138</f>
        <v>5010</v>
      </c>
      <c r="O138" s="80">
        <f>$F138*N138</f>
        <v>5010</v>
      </c>
      <c r="P138" s="80">
        <f>O138/1000000</f>
        <v>0.00501</v>
      </c>
      <c r="Q138" s="829"/>
    </row>
    <row r="139" spans="1:17" s="830" customFormat="1" ht="15.75" customHeight="1">
      <c r="A139" s="824">
        <v>28</v>
      </c>
      <c r="B139" s="825" t="s">
        <v>459</v>
      </c>
      <c r="C139" s="826" t="s">
        <v>463</v>
      </c>
      <c r="D139" s="827" t="s">
        <v>464</v>
      </c>
      <c r="E139" s="828" t="s">
        <v>325</v>
      </c>
      <c r="F139" s="826">
        <v>1</v>
      </c>
      <c r="G139" s="90">
        <v>5680</v>
      </c>
      <c r="H139" s="80">
        <v>5570</v>
      </c>
      <c r="I139" s="80">
        <f>G139-H139</f>
        <v>110</v>
      </c>
      <c r="J139" s="80">
        <f>$F139*I139</f>
        <v>110</v>
      </c>
      <c r="K139" s="80">
        <f>J139/1000000</f>
        <v>0.00011</v>
      </c>
      <c r="L139" s="90">
        <v>121130</v>
      </c>
      <c r="M139" s="80">
        <v>81020</v>
      </c>
      <c r="N139" s="80">
        <f>L139-M139</f>
        <v>40110</v>
      </c>
      <c r="O139" s="80">
        <f>$F139*N139</f>
        <v>40110</v>
      </c>
      <c r="P139" s="80">
        <f>O139/1000000</f>
        <v>0.04011</v>
      </c>
      <c r="Q139" s="829"/>
    </row>
    <row r="140" spans="1:17" s="830" customFormat="1" ht="15.75" customHeight="1">
      <c r="A140" s="824">
        <v>29</v>
      </c>
      <c r="B140" s="825" t="s">
        <v>460</v>
      </c>
      <c r="C140" s="826" t="s">
        <v>465</v>
      </c>
      <c r="D140" s="827" t="s">
        <v>464</v>
      </c>
      <c r="E140" s="828" t="s">
        <v>325</v>
      </c>
      <c r="F140" s="826">
        <v>1</v>
      </c>
      <c r="G140" s="90">
        <v>32600</v>
      </c>
      <c r="H140" s="80">
        <v>30900</v>
      </c>
      <c r="I140" s="80">
        <f>G140-H140</f>
        <v>1700</v>
      </c>
      <c r="J140" s="80">
        <f>$F140*I140</f>
        <v>1700</v>
      </c>
      <c r="K140" s="80">
        <f>J140/1000000</f>
        <v>0.0017</v>
      </c>
      <c r="L140" s="90">
        <v>392600</v>
      </c>
      <c r="M140" s="80">
        <v>322500</v>
      </c>
      <c r="N140" s="80">
        <f>L140-M140</f>
        <v>70100</v>
      </c>
      <c r="O140" s="80">
        <f>$F140*N140</f>
        <v>70100</v>
      </c>
      <c r="P140" s="80">
        <f>O140/1000000</f>
        <v>0.0701</v>
      </c>
      <c r="Q140" s="829"/>
    </row>
    <row r="141" spans="1:17" s="425" customFormat="1" ht="15.75" customHeight="1">
      <c r="A141" s="682"/>
      <c r="B141" s="684"/>
      <c r="C141" s="683"/>
      <c r="D141" s="728"/>
      <c r="E141" s="729"/>
      <c r="F141" s="683"/>
      <c r="G141" s="682"/>
      <c r="H141" s="53"/>
      <c r="I141" s="677"/>
      <c r="J141" s="677"/>
      <c r="K141" s="730"/>
      <c r="L141" s="682"/>
      <c r="M141" s="53"/>
      <c r="N141" s="677"/>
      <c r="O141" s="677"/>
      <c r="P141" s="680"/>
      <c r="Q141" s="682"/>
    </row>
    <row r="142" spans="4:17" ht="16.5">
      <c r="D142" s="20"/>
      <c r="G142" s="318"/>
      <c r="K142" s="390">
        <f>SUM(K101:K141)</f>
        <v>1.6552374400000003</v>
      </c>
      <c r="L142" s="318"/>
      <c r="M142" s="49"/>
      <c r="N142" s="49"/>
      <c r="O142" s="49"/>
      <c r="P142" s="368">
        <f>SUM(P101:P141)</f>
        <v>0.09808675</v>
      </c>
      <c r="Q142" s="318"/>
    </row>
    <row r="143" spans="7:17" ht="15.75" thickBot="1">
      <c r="G143" s="427"/>
      <c r="K143" s="49"/>
      <c r="L143" s="427"/>
      <c r="M143" s="49"/>
      <c r="N143" s="49"/>
      <c r="O143" s="49"/>
      <c r="P143" s="49"/>
      <c r="Q143" s="427"/>
    </row>
    <row r="144" spans="11:16" ht="15" thickTop="1">
      <c r="K144" s="49"/>
      <c r="L144" s="49"/>
      <c r="M144" s="49"/>
      <c r="N144" s="49"/>
      <c r="O144" s="49"/>
      <c r="P144" s="49"/>
    </row>
    <row r="145" spans="17:18" ht="12.75">
      <c r="Q145" s="377" t="str">
        <f>NDPL!Q1</f>
        <v>JULY-2020</v>
      </c>
      <c r="R145" s="243"/>
    </row>
    <row r="146" ht="13.5" thickBot="1"/>
    <row r="147" spans="1:17" ht="44.25" customHeight="1">
      <c r="A147" s="312"/>
      <c r="B147" s="310" t="s">
        <v>138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6"/>
    </row>
    <row r="148" spans="1:17" ht="19.5" customHeight="1">
      <c r="A148" s="223"/>
      <c r="B148" s="269" t="s">
        <v>139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7"/>
    </row>
    <row r="149" spans="1:17" ht="19.5" customHeight="1">
      <c r="A149" s="223"/>
      <c r="B149" s="265" t="s">
        <v>230</v>
      </c>
      <c r="C149" s="17"/>
      <c r="D149" s="17"/>
      <c r="E149" s="17"/>
      <c r="F149" s="17"/>
      <c r="G149" s="17"/>
      <c r="H149" s="17"/>
      <c r="I149" s="17"/>
      <c r="J149" s="17"/>
      <c r="K149" s="192">
        <f>K61</f>
        <v>-1.2855585200000004</v>
      </c>
      <c r="L149" s="192"/>
      <c r="M149" s="192"/>
      <c r="N149" s="192"/>
      <c r="O149" s="192"/>
      <c r="P149" s="192">
        <f>P61</f>
        <v>0.37009838000000017</v>
      </c>
      <c r="Q149" s="47"/>
    </row>
    <row r="150" spans="1:17" ht="19.5" customHeight="1">
      <c r="A150" s="223"/>
      <c r="B150" s="265" t="s">
        <v>231</v>
      </c>
      <c r="C150" s="17"/>
      <c r="D150" s="17"/>
      <c r="E150" s="17"/>
      <c r="F150" s="17"/>
      <c r="G150" s="17"/>
      <c r="H150" s="17"/>
      <c r="I150" s="17"/>
      <c r="J150" s="17"/>
      <c r="K150" s="391">
        <f>K142</f>
        <v>1.6552374400000003</v>
      </c>
      <c r="L150" s="192"/>
      <c r="M150" s="192"/>
      <c r="N150" s="192"/>
      <c r="O150" s="192"/>
      <c r="P150" s="192">
        <f>P142</f>
        <v>0.09808675</v>
      </c>
      <c r="Q150" s="47"/>
    </row>
    <row r="151" spans="1:17" ht="19.5" customHeight="1">
      <c r="A151" s="223"/>
      <c r="B151" s="265" t="s">
        <v>140</v>
      </c>
      <c r="C151" s="17"/>
      <c r="D151" s="17"/>
      <c r="E151" s="17"/>
      <c r="F151" s="17"/>
      <c r="G151" s="17"/>
      <c r="H151" s="17"/>
      <c r="I151" s="17"/>
      <c r="J151" s="17"/>
      <c r="K151" s="391">
        <f>'ROHTAK ROAD'!K43</f>
        <v>0.058050000000000004</v>
      </c>
      <c r="L151" s="192"/>
      <c r="M151" s="192"/>
      <c r="N151" s="192"/>
      <c r="O151" s="192"/>
      <c r="P151" s="391">
        <f>'ROHTAK ROAD'!P43</f>
        <v>-0.10917500000000001</v>
      </c>
      <c r="Q151" s="47"/>
    </row>
    <row r="152" spans="1:17" ht="19.5" customHeight="1">
      <c r="A152" s="223"/>
      <c r="B152" s="265" t="s">
        <v>141</v>
      </c>
      <c r="C152" s="17"/>
      <c r="D152" s="17"/>
      <c r="E152" s="17"/>
      <c r="F152" s="17"/>
      <c r="G152" s="17"/>
      <c r="H152" s="17"/>
      <c r="I152" s="17"/>
      <c r="J152" s="17"/>
      <c r="K152" s="391">
        <f>SUM(K149:K151)</f>
        <v>0.4277289199999999</v>
      </c>
      <c r="L152" s="192"/>
      <c r="M152" s="192"/>
      <c r="N152" s="192"/>
      <c r="O152" s="192"/>
      <c r="P152" s="391">
        <f>SUM(P149:P151)</f>
        <v>0.35901013000000015</v>
      </c>
      <c r="Q152" s="47"/>
    </row>
    <row r="153" spans="1:17" ht="19.5" customHeight="1">
      <c r="A153" s="223"/>
      <c r="B153" s="269" t="s">
        <v>142</v>
      </c>
      <c r="C153" s="17"/>
      <c r="D153" s="17"/>
      <c r="E153" s="17"/>
      <c r="F153" s="17"/>
      <c r="G153" s="17"/>
      <c r="H153" s="17"/>
      <c r="I153" s="17"/>
      <c r="J153" s="17"/>
      <c r="K153" s="192"/>
      <c r="L153" s="192"/>
      <c r="M153" s="192"/>
      <c r="N153" s="192"/>
      <c r="O153" s="192"/>
      <c r="P153" s="192"/>
      <c r="Q153" s="47"/>
    </row>
    <row r="154" spans="1:17" ht="19.5" customHeight="1">
      <c r="A154" s="223"/>
      <c r="B154" s="265" t="s">
        <v>232</v>
      </c>
      <c r="C154" s="17"/>
      <c r="D154" s="17"/>
      <c r="E154" s="17"/>
      <c r="F154" s="17"/>
      <c r="G154" s="17"/>
      <c r="H154" s="17"/>
      <c r="I154" s="17"/>
      <c r="J154" s="17"/>
      <c r="K154" s="192">
        <f>K93</f>
        <v>4.688000000000001</v>
      </c>
      <c r="L154" s="192"/>
      <c r="M154" s="192"/>
      <c r="N154" s="192"/>
      <c r="O154" s="192"/>
      <c r="P154" s="192">
        <f>P93</f>
        <v>1.0830000000000002</v>
      </c>
      <c r="Q154" s="47"/>
    </row>
    <row r="155" spans="1:17" ht="19.5" customHeight="1" thickBot="1">
      <c r="A155" s="224"/>
      <c r="B155" s="311" t="s">
        <v>143</v>
      </c>
      <c r="C155" s="48"/>
      <c r="D155" s="48"/>
      <c r="E155" s="48"/>
      <c r="F155" s="48"/>
      <c r="G155" s="48"/>
      <c r="H155" s="48"/>
      <c r="I155" s="48"/>
      <c r="J155" s="48"/>
      <c r="K155" s="392">
        <f>SUM(K152:K154)</f>
        <v>5.1157289200000005</v>
      </c>
      <c r="L155" s="190"/>
      <c r="M155" s="190"/>
      <c r="N155" s="190"/>
      <c r="O155" s="190"/>
      <c r="P155" s="189">
        <f>SUM(P152:P154)</f>
        <v>1.4420101300000003</v>
      </c>
      <c r="Q155" s="191"/>
    </row>
    <row r="156" ht="12.75">
      <c r="A156" s="223"/>
    </row>
    <row r="157" ht="12.75">
      <c r="A157" s="223"/>
    </row>
    <row r="158" ht="12.75">
      <c r="A158" s="223"/>
    </row>
    <row r="159" ht="13.5" thickBot="1">
      <c r="A159" s="224"/>
    </row>
    <row r="160" spans="1:17" ht="12.75">
      <c r="A160" s="217"/>
      <c r="B160" s="218"/>
      <c r="C160" s="218"/>
      <c r="D160" s="218"/>
      <c r="E160" s="218"/>
      <c r="F160" s="218"/>
      <c r="G160" s="218"/>
      <c r="H160" s="45"/>
      <c r="I160" s="45"/>
      <c r="J160" s="45"/>
      <c r="K160" s="45"/>
      <c r="L160" s="45"/>
      <c r="M160" s="45"/>
      <c r="N160" s="45"/>
      <c r="O160" s="45"/>
      <c r="P160" s="45"/>
      <c r="Q160" s="46"/>
    </row>
    <row r="161" spans="1:17" ht="23.25">
      <c r="A161" s="225" t="s">
        <v>306</v>
      </c>
      <c r="B161" s="209"/>
      <c r="C161" s="209"/>
      <c r="D161" s="209"/>
      <c r="E161" s="209"/>
      <c r="F161" s="209"/>
      <c r="G161" s="209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19"/>
      <c r="B162" s="209"/>
      <c r="C162" s="209"/>
      <c r="D162" s="209"/>
      <c r="E162" s="209"/>
      <c r="F162" s="209"/>
      <c r="G162" s="209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2.75">
      <c r="A163" s="220"/>
      <c r="B163" s="221"/>
      <c r="C163" s="221"/>
      <c r="D163" s="221"/>
      <c r="E163" s="221"/>
      <c r="F163" s="221"/>
      <c r="G163" s="221"/>
      <c r="H163" s="17"/>
      <c r="I163" s="17"/>
      <c r="J163" s="17"/>
      <c r="K163" s="235" t="s">
        <v>318</v>
      </c>
      <c r="L163" s="17"/>
      <c r="M163" s="17"/>
      <c r="N163" s="17"/>
      <c r="O163" s="17"/>
      <c r="P163" s="235" t="s">
        <v>319</v>
      </c>
      <c r="Q163" s="47"/>
    </row>
    <row r="164" spans="1:17" ht="12.75">
      <c r="A164" s="222"/>
      <c r="B164" s="124"/>
      <c r="C164" s="124"/>
      <c r="D164" s="124"/>
      <c r="E164" s="124"/>
      <c r="F164" s="124"/>
      <c r="G164" s="124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2"/>
      <c r="B165" s="124"/>
      <c r="C165" s="124"/>
      <c r="D165" s="124"/>
      <c r="E165" s="124"/>
      <c r="F165" s="124"/>
      <c r="G165" s="124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8">
      <c r="A166" s="226" t="s">
        <v>309</v>
      </c>
      <c r="B166" s="210"/>
      <c r="C166" s="210"/>
      <c r="D166" s="211"/>
      <c r="E166" s="211"/>
      <c r="F166" s="212"/>
      <c r="G166" s="211"/>
      <c r="H166" s="17"/>
      <c r="I166" s="17"/>
      <c r="J166" s="17"/>
      <c r="K166" s="369">
        <f>K155</f>
        <v>5.1157289200000005</v>
      </c>
      <c r="L166" s="211" t="s">
        <v>307</v>
      </c>
      <c r="M166" s="17"/>
      <c r="N166" s="17"/>
      <c r="O166" s="17"/>
      <c r="P166" s="369">
        <f>P155</f>
        <v>1.4420101300000003</v>
      </c>
      <c r="Q166" s="232" t="s">
        <v>307</v>
      </c>
    </row>
    <row r="167" spans="1:17" ht="18">
      <c r="A167" s="227"/>
      <c r="B167" s="213"/>
      <c r="C167" s="213"/>
      <c r="D167" s="209"/>
      <c r="E167" s="209"/>
      <c r="F167" s="214"/>
      <c r="G167" s="209"/>
      <c r="H167" s="17"/>
      <c r="I167" s="17"/>
      <c r="J167" s="17"/>
      <c r="K167" s="370"/>
      <c r="L167" s="209"/>
      <c r="M167" s="17"/>
      <c r="N167" s="17"/>
      <c r="O167" s="17"/>
      <c r="P167" s="370"/>
      <c r="Q167" s="233"/>
    </row>
    <row r="168" spans="1:17" ht="18">
      <c r="A168" s="228" t="s">
        <v>308</v>
      </c>
      <c r="B168" s="215"/>
      <c r="C168" s="43"/>
      <c r="D168" s="209"/>
      <c r="E168" s="209"/>
      <c r="F168" s="216"/>
      <c r="G168" s="211"/>
      <c r="H168" s="17"/>
      <c r="I168" s="17"/>
      <c r="J168" s="17"/>
      <c r="K168" s="370">
        <f>'STEPPED UP GENCO'!K42</f>
        <v>-1.2867982016</v>
      </c>
      <c r="L168" s="211" t="s">
        <v>307</v>
      </c>
      <c r="M168" s="17"/>
      <c r="N168" s="17"/>
      <c r="O168" s="17"/>
      <c r="P168" s="370">
        <f>'STEPPED UP GENCO'!P42</f>
        <v>0.03755348930000003</v>
      </c>
      <c r="Q168" s="232" t="s">
        <v>307</v>
      </c>
    </row>
    <row r="169" spans="1:17" ht="12.75">
      <c r="A169" s="223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2.75">
      <c r="A170" s="223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7"/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20.25">
      <c r="A172" s="223"/>
      <c r="B172" s="17"/>
      <c r="C172" s="17"/>
      <c r="D172" s="17"/>
      <c r="E172" s="17"/>
      <c r="F172" s="17"/>
      <c r="G172" s="17"/>
      <c r="H172" s="210"/>
      <c r="I172" s="210"/>
      <c r="J172" s="229" t="s">
        <v>310</v>
      </c>
      <c r="K172" s="329">
        <f>SUM(K166:K171)</f>
        <v>3.8289307184000005</v>
      </c>
      <c r="L172" s="229" t="s">
        <v>307</v>
      </c>
      <c r="M172" s="124"/>
      <c r="N172" s="17"/>
      <c r="O172" s="17"/>
      <c r="P172" s="329">
        <f>SUM(P166:P171)</f>
        <v>1.4795636193000004</v>
      </c>
      <c r="Q172" s="349" t="s">
        <v>307</v>
      </c>
    </row>
    <row r="173" spans="1:17" ht="13.5" thickBot="1">
      <c r="A173" s="224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1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9"/>
  <sheetViews>
    <sheetView tabSelected="1" view="pageBreakPreview" zoomScale="85" zoomScaleNormal="70" zoomScaleSheetLayoutView="85" workbookViewId="0" topLeftCell="D1">
      <selection activeCell="K15" sqref="K15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218</v>
      </c>
      <c r="P1" s="765" t="str">
        <f>NDPL!$Q$1</f>
        <v>JULY-2020</v>
      </c>
      <c r="Q1" s="765"/>
    </row>
    <row r="2" s="87" customFormat="1" ht="11.25" customHeight="1">
      <c r="A2" s="15" t="s">
        <v>219</v>
      </c>
    </row>
    <row r="3" s="87" customFormat="1" ht="11.25" customHeight="1">
      <c r="A3" s="15" t="s">
        <v>144</v>
      </c>
    </row>
    <row r="4" spans="1:16" s="87" customFormat="1" ht="11.25" customHeight="1" thickBot="1">
      <c r="A4" s="766" t="s">
        <v>179</v>
      </c>
      <c r="G4" s="91"/>
      <c r="H4" s="91"/>
      <c r="I4" s="763" t="s">
        <v>374</v>
      </c>
      <c r="J4" s="91"/>
      <c r="K4" s="91"/>
      <c r="L4" s="91"/>
      <c r="M4" s="91"/>
      <c r="N4" s="763" t="s">
        <v>375</v>
      </c>
      <c r="O4" s="91"/>
      <c r="P4" s="91"/>
    </row>
    <row r="5" spans="1:17" ht="36.75" customHeight="1" thickBot="1" thickTop="1">
      <c r="A5" s="478" t="s">
        <v>8</v>
      </c>
      <c r="B5" s="479" t="s">
        <v>9</v>
      </c>
      <c r="C5" s="480" t="s">
        <v>1</v>
      </c>
      <c r="D5" s="480" t="s">
        <v>2</v>
      </c>
      <c r="E5" s="480" t="s">
        <v>3</v>
      </c>
      <c r="F5" s="480" t="s">
        <v>10</v>
      </c>
      <c r="G5" s="478" t="str">
        <f>NDPL!G5</f>
        <v>FINAL READING 31/07/2020</v>
      </c>
      <c r="H5" s="480" t="str">
        <f>NDPL!H5</f>
        <v>INTIAL READING 01/07/2020</v>
      </c>
      <c r="I5" s="480" t="s">
        <v>4</v>
      </c>
      <c r="J5" s="480" t="s">
        <v>5</v>
      </c>
      <c r="K5" s="480" t="s">
        <v>6</v>
      </c>
      <c r="L5" s="478" t="str">
        <f>NDPL!G5</f>
        <v>FINAL READING 31/07/2020</v>
      </c>
      <c r="M5" s="480" t="str">
        <f>NDPL!H5</f>
        <v>INTIAL READING 01/07/2020</v>
      </c>
      <c r="N5" s="480" t="s">
        <v>4</v>
      </c>
      <c r="O5" s="480" t="s">
        <v>5</v>
      </c>
      <c r="P5" s="480" t="s">
        <v>6</v>
      </c>
      <c r="Q5" s="501" t="s">
        <v>288</v>
      </c>
    </row>
    <row r="6" ht="2.25" customHeight="1" hidden="1" thickBot="1" thickTop="1"/>
    <row r="7" spans="1:17" ht="16.5" customHeight="1" thickTop="1">
      <c r="A7" s="266"/>
      <c r="B7" s="267" t="s">
        <v>145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7"/>
    </row>
    <row r="8" spans="1:17" ht="16.5" customHeight="1">
      <c r="A8" s="255">
        <v>1</v>
      </c>
      <c r="B8" s="291" t="s">
        <v>146</v>
      </c>
      <c r="C8" s="292">
        <v>4865170</v>
      </c>
      <c r="D8" s="118" t="s">
        <v>12</v>
      </c>
      <c r="E8" s="91" t="s">
        <v>325</v>
      </c>
      <c r="F8" s="299">
        <v>5000</v>
      </c>
      <c r="G8" s="318">
        <v>998887</v>
      </c>
      <c r="H8" s="319">
        <v>998915</v>
      </c>
      <c r="I8" s="301">
        <f aca="true" t="shared" si="0" ref="I8:I16">G8-H8</f>
        <v>-28</v>
      </c>
      <c r="J8" s="301">
        <f aca="true" t="shared" si="1" ref="J8:J16">$F8*I8</f>
        <v>-140000</v>
      </c>
      <c r="K8" s="301">
        <f aca="true" t="shared" si="2" ref="K8:K16">J8/1000000</f>
        <v>-0.14</v>
      </c>
      <c r="L8" s="318">
        <v>998778</v>
      </c>
      <c r="M8" s="319">
        <v>998779</v>
      </c>
      <c r="N8" s="301">
        <f aca="true" t="shared" si="3" ref="N8:N16">L8-M8</f>
        <v>-1</v>
      </c>
      <c r="O8" s="301">
        <f aca="true" t="shared" si="4" ref="O8:O16">$F8*N8</f>
        <v>-5000</v>
      </c>
      <c r="P8" s="301">
        <f aca="true" t="shared" si="5" ref="P8:P16">O8/1000000</f>
        <v>-0.005</v>
      </c>
      <c r="Q8" s="441"/>
    </row>
    <row r="9" spans="1:17" ht="16.5" customHeight="1">
      <c r="A9" s="255">
        <v>2</v>
      </c>
      <c r="B9" s="291" t="s">
        <v>147</v>
      </c>
      <c r="C9" s="292">
        <v>4865095</v>
      </c>
      <c r="D9" s="118" t="s">
        <v>12</v>
      </c>
      <c r="E9" s="91" t="s">
        <v>325</v>
      </c>
      <c r="F9" s="299">
        <v>1333.33</v>
      </c>
      <c r="G9" s="318">
        <v>980293</v>
      </c>
      <c r="H9" s="319">
        <v>980281</v>
      </c>
      <c r="I9" s="301">
        <f t="shared" si="0"/>
        <v>12</v>
      </c>
      <c r="J9" s="301">
        <f t="shared" si="1"/>
        <v>15999.96</v>
      </c>
      <c r="K9" s="301">
        <f t="shared" si="2"/>
        <v>0.01599996</v>
      </c>
      <c r="L9" s="318">
        <v>670564</v>
      </c>
      <c r="M9" s="319">
        <v>670561</v>
      </c>
      <c r="N9" s="301">
        <f t="shared" si="3"/>
        <v>3</v>
      </c>
      <c r="O9" s="301">
        <f t="shared" si="4"/>
        <v>3999.99</v>
      </c>
      <c r="P9" s="439">
        <f t="shared" si="5"/>
        <v>0.00399999</v>
      </c>
      <c r="Q9" s="445"/>
    </row>
    <row r="10" spans="1:17" ht="16.5" customHeight="1">
      <c r="A10" s="255">
        <v>3</v>
      </c>
      <c r="B10" s="291" t="s">
        <v>148</v>
      </c>
      <c r="C10" s="292">
        <v>4864812</v>
      </c>
      <c r="D10" s="118" t="s">
        <v>12</v>
      </c>
      <c r="E10" s="91" t="s">
        <v>325</v>
      </c>
      <c r="F10" s="299">
        <v>200</v>
      </c>
      <c r="G10" s="318">
        <v>990156</v>
      </c>
      <c r="H10" s="319">
        <v>990241</v>
      </c>
      <c r="I10" s="301">
        <f>G10-H10</f>
        <v>-85</v>
      </c>
      <c r="J10" s="301">
        <f>$F10*I10</f>
        <v>-17000</v>
      </c>
      <c r="K10" s="301">
        <f>J10/1000000</f>
        <v>-0.017</v>
      </c>
      <c r="L10" s="318">
        <v>1372</v>
      </c>
      <c r="M10" s="319">
        <v>1383</v>
      </c>
      <c r="N10" s="301">
        <f>L10-M10</f>
        <v>-11</v>
      </c>
      <c r="O10" s="301">
        <f>$F10*N10</f>
        <v>-2200</v>
      </c>
      <c r="P10" s="301">
        <f>O10/1000000</f>
        <v>-0.0022</v>
      </c>
      <c r="Q10" s="442"/>
    </row>
    <row r="11" spans="1:17" ht="16.5" customHeight="1">
      <c r="A11" s="255">
        <v>4</v>
      </c>
      <c r="B11" s="291" t="s">
        <v>149</v>
      </c>
      <c r="C11" s="292">
        <v>4865127</v>
      </c>
      <c r="D11" s="118" t="s">
        <v>12</v>
      </c>
      <c r="E11" s="91" t="s">
        <v>325</v>
      </c>
      <c r="F11" s="299">
        <v>1333.33</v>
      </c>
      <c r="G11" s="318">
        <v>999977</v>
      </c>
      <c r="H11" s="319">
        <v>999886</v>
      </c>
      <c r="I11" s="301">
        <f t="shared" si="0"/>
        <v>91</v>
      </c>
      <c r="J11" s="301">
        <f t="shared" si="1"/>
        <v>121333.03</v>
      </c>
      <c r="K11" s="301">
        <f t="shared" si="2"/>
        <v>0.12133303</v>
      </c>
      <c r="L11" s="318">
        <v>999771</v>
      </c>
      <c r="M11" s="319">
        <v>999768</v>
      </c>
      <c r="N11" s="301">
        <f t="shared" si="3"/>
        <v>3</v>
      </c>
      <c r="O11" s="301">
        <f t="shared" si="4"/>
        <v>3999.99</v>
      </c>
      <c r="P11" s="301">
        <f t="shared" si="5"/>
        <v>0.00399999</v>
      </c>
      <c r="Q11" s="795"/>
    </row>
    <row r="12" spans="1:17" ht="16.5" customHeight="1">
      <c r="A12" s="255">
        <v>5</v>
      </c>
      <c r="B12" s="291" t="s">
        <v>150</v>
      </c>
      <c r="C12" s="292">
        <v>4865177</v>
      </c>
      <c r="D12" s="118" t="s">
        <v>12</v>
      </c>
      <c r="E12" s="91" t="s">
        <v>325</v>
      </c>
      <c r="F12" s="299">
        <v>1500</v>
      </c>
      <c r="G12" s="318">
        <v>998975</v>
      </c>
      <c r="H12" s="319">
        <v>998926</v>
      </c>
      <c r="I12" s="301">
        <f t="shared" si="0"/>
        <v>49</v>
      </c>
      <c r="J12" s="301">
        <f t="shared" si="1"/>
        <v>73500</v>
      </c>
      <c r="K12" s="301">
        <f t="shared" si="2"/>
        <v>0.0735</v>
      </c>
      <c r="L12" s="318">
        <v>999980</v>
      </c>
      <c r="M12" s="319">
        <v>999980</v>
      </c>
      <c r="N12" s="301">
        <f t="shared" si="3"/>
        <v>0</v>
      </c>
      <c r="O12" s="301">
        <f t="shared" si="4"/>
        <v>0</v>
      </c>
      <c r="P12" s="301">
        <f t="shared" si="5"/>
        <v>0</v>
      </c>
      <c r="Q12" s="745"/>
    </row>
    <row r="13" spans="1:17" ht="16.5" customHeight="1">
      <c r="A13" s="255">
        <v>6</v>
      </c>
      <c r="B13" s="291" t="s">
        <v>151</v>
      </c>
      <c r="C13" s="292">
        <v>4865111</v>
      </c>
      <c r="D13" s="118" t="s">
        <v>12</v>
      </c>
      <c r="E13" s="91" t="s">
        <v>325</v>
      </c>
      <c r="F13" s="299">
        <v>100</v>
      </c>
      <c r="G13" s="318">
        <v>15632</v>
      </c>
      <c r="H13" s="319">
        <v>15856</v>
      </c>
      <c r="I13" s="301">
        <f>G13-H13</f>
        <v>-224</v>
      </c>
      <c r="J13" s="301">
        <f t="shared" si="1"/>
        <v>-22400</v>
      </c>
      <c r="K13" s="301">
        <f t="shared" si="2"/>
        <v>-0.0224</v>
      </c>
      <c r="L13" s="318">
        <v>21955</v>
      </c>
      <c r="M13" s="319">
        <v>21962</v>
      </c>
      <c r="N13" s="301">
        <f>L13-M13</f>
        <v>-7</v>
      </c>
      <c r="O13" s="301">
        <f t="shared" si="4"/>
        <v>-700</v>
      </c>
      <c r="P13" s="301">
        <f t="shared" si="5"/>
        <v>-0.0007</v>
      </c>
      <c r="Q13" s="442"/>
    </row>
    <row r="14" spans="1:17" ht="16.5" customHeight="1">
      <c r="A14" s="255">
        <v>7</v>
      </c>
      <c r="B14" s="291" t="s">
        <v>152</v>
      </c>
      <c r="C14" s="292">
        <v>4865140</v>
      </c>
      <c r="D14" s="118" t="s">
        <v>12</v>
      </c>
      <c r="E14" s="91" t="s">
        <v>325</v>
      </c>
      <c r="F14" s="299">
        <v>75</v>
      </c>
      <c r="G14" s="318">
        <v>627009</v>
      </c>
      <c r="H14" s="319">
        <v>629457</v>
      </c>
      <c r="I14" s="301">
        <f t="shared" si="0"/>
        <v>-2448</v>
      </c>
      <c r="J14" s="301">
        <f t="shared" si="1"/>
        <v>-183600</v>
      </c>
      <c r="K14" s="301">
        <f t="shared" si="2"/>
        <v>-0.1836</v>
      </c>
      <c r="L14" s="318">
        <v>979717</v>
      </c>
      <c r="M14" s="319">
        <v>979725</v>
      </c>
      <c r="N14" s="301">
        <f t="shared" si="3"/>
        <v>-8</v>
      </c>
      <c r="O14" s="301">
        <f t="shared" si="4"/>
        <v>-600</v>
      </c>
      <c r="P14" s="301">
        <f t="shared" si="5"/>
        <v>-0.0006</v>
      </c>
      <c r="Q14" s="441"/>
    </row>
    <row r="15" spans="1:17" ht="16.5" customHeight="1">
      <c r="A15" s="255"/>
      <c r="B15" s="291"/>
      <c r="C15" s="292"/>
      <c r="D15" s="118"/>
      <c r="E15" s="91"/>
      <c r="F15" s="299">
        <v>75</v>
      </c>
      <c r="G15" s="318"/>
      <c r="H15" s="319"/>
      <c r="I15" s="301"/>
      <c r="J15" s="301"/>
      <c r="K15" s="301">
        <v>0.02355</v>
      </c>
      <c r="L15" s="318"/>
      <c r="M15" s="319"/>
      <c r="N15" s="301"/>
      <c r="O15" s="301"/>
      <c r="P15" s="301"/>
      <c r="Q15" s="441" t="s">
        <v>481</v>
      </c>
    </row>
    <row r="16" spans="1:17" ht="16.5" customHeight="1">
      <c r="A16" s="255">
        <v>8</v>
      </c>
      <c r="B16" s="697" t="s">
        <v>153</v>
      </c>
      <c r="C16" s="292">
        <v>4865134</v>
      </c>
      <c r="D16" s="118" t="s">
        <v>12</v>
      </c>
      <c r="E16" s="91" t="s">
        <v>325</v>
      </c>
      <c r="F16" s="299">
        <v>75</v>
      </c>
      <c r="G16" s="318">
        <v>977070</v>
      </c>
      <c r="H16" s="319">
        <v>978352</v>
      </c>
      <c r="I16" s="301">
        <f t="shared" si="0"/>
        <v>-1282</v>
      </c>
      <c r="J16" s="301">
        <f t="shared" si="1"/>
        <v>-96150</v>
      </c>
      <c r="K16" s="301">
        <f t="shared" si="2"/>
        <v>-0.09615</v>
      </c>
      <c r="L16" s="318">
        <v>17385</v>
      </c>
      <c r="M16" s="319">
        <v>17383</v>
      </c>
      <c r="N16" s="301">
        <f t="shared" si="3"/>
        <v>2</v>
      </c>
      <c r="O16" s="301">
        <f t="shared" si="4"/>
        <v>150</v>
      </c>
      <c r="P16" s="301">
        <f t="shared" si="5"/>
        <v>0.00015</v>
      </c>
      <c r="Q16" s="442"/>
    </row>
    <row r="17" spans="1:17" ht="16.5" customHeight="1">
      <c r="A17" s="255">
        <v>9</v>
      </c>
      <c r="B17" s="291" t="s">
        <v>154</v>
      </c>
      <c r="C17" s="292">
        <v>4865183</v>
      </c>
      <c r="D17" s="118" t="s">
        <v>12</v>
      </c>
      <c r="E17" s="91" t="s">
        <v>325</v>
      </c>
      <c r="F17" s="299">
        <v>900</v>
      </c>
      <c r="G17" s="318">
        <v>998897</v>
      </c>
      <c r="H17" s="319">
        <v>998984</v>
      </c>
      <c r="I17" s="301">
        <f>G17-H17</f>
        <v>-87</v>
      </c>
      <c r="J17" s="301">
        <f>$F17*I17</f>
        <v>-78300</v>
      </c>
      <c r="K17" s="301">
        <f>J17/1000000</f>
        <v>-0.0783</v>
      </c>
      <c r="L17" s="318">
        <v>999882</v>
      </c>
      <c r="M17" s="319">
        <v>999876</v>
      </c>
      <c r="N17" s="301">
        <f>L17-M17</f>
        <v>6</v>
      </c>
      <c r="O17" s="301">
        <f>$F17*N17</f>
        <v>5400</v>
      </c>
      <c r="P17" s="301">
        <f>O17/1000000</f>
        <v>0.0054</v>
      </c>
      <c r="Q17" s="445"/>
    </row>
    <row r="18" spans="1:17" ht="16.5" customHeight="1">
      <c r="A18" s="255">
        <v>10</v>
      </c>
      <c r="B18" s="291" t="s">
        <v>454</v>
      </c>
      <c r="C18" s="292">
        <v>4865130</v>
      </c>
      <c r="D18" s="118" t="s">
        <v>12</v>
      </c>
      <c r="E18" s="91" t="s">
        <v>325</v>
      </c>
      <c r="F18" s="299">
        <v>100</v>
      </c>
      <c r="G18" s="318">
        <v>995523</v>
      </c>
      <c r="H18" s="319">
        <v>995781</v>
      </c>
      <c r="I18" s="301">
        <f>G18-H18</f>
        <v>-258</v>
      </c>
      <c r="J18" s="301">
        <f>$F18*I18</f>
        <v>-25800</v>
      </c>
      <c r="K18" s="301">
        <f>J18/1000000</f>
        <v>-0.0258</v>
      </c>
      <c r="L18" s="318">
        <v>265176</v>
      </c>
      <c r="M18" s="319">
        <v>265178</v>
      </c>
      <c r="N18" s="301">
        <f>L18-M18</f>
        <v>-2</v>
      </c>
      <c r="O18" s="301">
        <f>$F18*N18</f>
        <v>-200</v>
      </c>
      <c r="P18" s="301">
        <f>O18/1000000</f>
        <v>-0.0002</v>
      </c>
      <c r="Q18" s="445"/>
    </row>
    <row r="19" spans="1:17" ht="16.5" customHeight="1">
      <c r="A19" s="255"/>
      <c r="B19" s="293" t="s">
        <v>155</v>
      </c>
      <c r="C19" s="292"/>
      <c r="D19" s="118"/>
      <c r="E19" s="118"/>
      <c r="F19" s="299"/>
      <c r="G19" s="318"/>
      <c r="H19" s="319"/>
      <c r="I19" s="301"/>
      <c r="J19" s="301"/>
      <c r="K19" s="553"/>
      <c r="L19" s="318"/>
      <c r="M19" s="319"/>
      <c r="N19" s="301"/>
      <c r="O19" s="301"/>
      <c r="P19" s="553"/>
      <c r="Q19" s="442"/>
    </row>
    <row r="20" spans="1:17" ht="16.5" customHeight="1">
      <c r="A20" s="255">
        <v>11</v>
      </c>
      <c r="B20" s="291" t="s">
        <v>15</v>
      </c>
      <c r="C20" s="292">
        <v>5128454</v>
      </c>
      <c r="D20" s="118" t="s">
        <v>12</v>
      </c>
      <c r="E20" s="91" t="s">
        <v>325</v>
      </c>
      <c r="F20" s="299">
        <v>-1000</v>
      </c>
      <c r="G20" s="263">
        <v>16168</v>
      </c>
      <c r="H20" s="264">
        <v>16168</v>
      </c>
      <c r="I20" s="301">
        <v>0</v>
      </c>
      <c r="J20" s="301">
        <v>0</v>
      </c>
      <c r="K20" s="301">
        <v>0</v>
      </c>
      <c r="L20" s="263">
        <v>988296</v>
      </c>
      <c r="M20" s="264">
        <v>988296</v>
      </c>
      <c r="N20" s="301">
        <v>0</v>
      </c>
      <c r="O20" s="301">
        <v>0</v>
      </c>
      <c r="P20" s="301">
        <v>0</v>
      </c>
      <c r="Q20" s="442"/>
    </row>
    <row r="21" spans="1:17" ht="16.5" customHeight="1">
      <c r="A21" s="255">
        <v>12</v>
      </c>
      <c r="B21" s="271" t="s">
        <v>16</v>
      </c>
      <c r="C21" s="292">
        <v>4865025</v>
      </c>
      <c r="D21" s="80" t="s">
        <v>12</v>
      </c>
      <c r="E21" s="91" t="s">
        <v>325</v>
      </c>
      <c r="F21" s="299">
        <v>-1000</v>
      </c>
      <c r="G21" s="318">
        <v>13715</v>
      </c>
      <c r="H21" s="319">
        <v>13742</v>
      </c>
      <c r="I21" s="301">
        <f>G21-H21</f>
        <v>-27</v>
      </c>
      <c r="J21" s="301">
        <f>$F21*I21</f>
        <v>27000</v>
      </c>
      <c r="K21" s="301">
        <f>J21/1000000</f>
        <v>0.027</v>
      </c>
      <c r="L21" s="318">
        <v>996500</v>
      </c>
      <c r="M21" s="319">
        <v>996511</v>
      </c>
      <c r="N21" s="301">
        <f>L21-M21</f>
        <v>-11</v>
      </c>
      <c r="O21" s="301">
        <f>$F21*N21</f>
        <v>11000</v>
      </c>
      <c r="P21" s="301">
        <f>O21/1000000</f>
        <v>0.011</v>
      </c>
      <c r="Q21" s="442"/>
    </row>
    <row r="22" spans="1:17" ht="16.5" customHeight="1">
      <c r="A22" s="255">
        <v>13</v>
      </c>
      <c r="B22" s="291" t="s">
        <v>17</v>
      </c>
      <c r="C22" s="292">
        <v>5128433</v>
      </c>
      <c r="D22" s="118" t="s">
        <v>12</v>
      </c>
      <c r="E22" s="91" t="s">
        <v>325</v>
      </c>
      <c r="F22" s="299">
        <v>-2000</v>
      </c>
      <c r="G22" s="318">
        <v>2435</v>
      </c>
      <c r="H22" s="319">
        <v>2469</v>
      </c>
      <c r="I22" s="301">
        <f>G22-H22</f>
        <v>-34</v>
      </c>
      <c r="J22" s="301">
        <f>$F22*I22</f>
        <v>68000</v>
      </c>
      <c r="K22" s="301">
        <f>J22/1000000</f>
        <v>0.068</v>
      </c>
      <c r="L22" s="318">
        <v>997045</v>
      </c>
      <c r="M22" s="319">
        <v>997071</v>
      </c>
      <c r="N22" s="301">
        <f>L22-M22</f>
        <v>-26</v>
      </c>
      <c r="O22" s="301">
        <f>$F22*N22</f>
        <v>52000</v>
      </c>
      <c r="P22" s="301">
        <f>O22/1000000</f>
        <v>0.052</v>
      </c>
      <c r="Q22" s="442"/>
    </row>
    <row r="23" spans="1:17" ht="16.5" customHeight="1">
      <c r="A23" s="255">
        <v>14</v>
      </c>
      <c r="B23" s="291" t="s">
        <v>156</v>
      </c>
      <c r="C23" s="292">
        <v>4902499</v>
      </c>
      <c r="D23" s="118" t="s">
        <v>12</v>
      </c>
      <c r="E23" s="91" t="s">
        <v>325</v>
      </c>
      <c r="F23" s="299">
        <v>-1000</v>
      </c>
      <c r="G23" s="318">
        <v>16068</v>
      </c>
      <c r="H23" s="319">
        <v>15986</v>
      </c>
      <c r="I23" s="301">
        <f>G23-H23</f>
        <v>82</v>
      </c>
      <c r="J23" s="301">
        <f>$F23*I23</f>
        <v>-82000</v>
      </c>
      <c r="K23" s="301">
        <f>J23/1000000</f>
        <v>-0.082</v>
      </c>
      <c r="L23" s="318">
        <v>996315</v>
      </c>
      <c r="M23" s="319">
        <v>996327</v>
      </c>
      <c r="N23" s="301">
        <f>L23-M23</f>
        <v>-12</v>
      </c>
      <c r="O23" s="301">
        <f>$F23*N23</f>
        <v>12000</v>
      </c>
      <c r="P23" s="301">
        <f>O23/1000000</f>
        <v>0.012</v>
      </c>
      <c r="Q23" s="442"/>
    </row>
    <row r="24" spans="1:17" ht="16.5" customHeight="1">
      <c r="A24" s="255">
        <v>15</v>
      </c>
      <c r="B24" s="291" t="s">
        <v>413</v>
      </c>
      <c r="C24" s="292">
        <v>5295169</v>
      </c>
      <c r="D24" s="118" t="s">
        <v>12</v>
      </c>
      <c r="E24" s="91" t="s">
        <v>325</v>
      </c>
      <c r="F24" s="299">
        <v>-1000</v>
      </c>
      <c r="G24" s="318">
        <v>953089</v>
      </c>
      <c r="H24" s="319">
        <v>953125</v>
      </c>
      <c r="I24" s="319">
        <f>G24-H24</f>
        <v>-36</v>
      </c>
      <c r="J24" s="319">
        <f>$F24*I24</f>
        <v>36000</v>
      </c>
      <c r="K24" s="319">
        <f>J24/1000000</f>
        <v>0.036</v>
      </c>
      <c r="L24" s="318">
        <v>989761</v>
      </c>
      <c r="M24" s="319">
        <v>989804</v>
      </c>
      <c r="N24" s="319">
        <f>L24-M24</f>
        <v>-43</v>
      </c>
      <c r="O24" s="319">
        <f>$F24*N24</f>
        <v>43000</v>
      </c>
      <c r="P24" s="319">
        <f>O24/1000000</f>
        <v>0.043</v>
      </c>
      <c r="Q24" s="442"/>
    </row>
    <row r="25" spans="1:17" ht="16.5" customHeight="1">
      <c r="A25" s="270"/>
      <c r="B25" s="291"/>
      <c r="C25" s="292"/>
      <c r="D25" s="118"/>
      <c r="E25" s="91"/>
      <c r="F25" s="299">
        <v>-1000</v>
      </c>
      <c r="G25" s="318">
        <v>977416</v>
      </c>
      <c r="H25" s="319">
        <v>977416</v>
      </c>
      <c r="I25" s="319">
        <f>G25-H25</f>
        <v>0</v>
      </c>
      <c r="J25" s="319">
        <f>$F25*I25</f>
        <v>0</v>
      </c>
      <c r="K25" s="319">
        <f>J25/1000000</f>
        <v>0</v>
      </c>
      <c r="L25" s="318">
        <v>990017</v>
      </c>
      <c r="M25" s="319">
        <v>990210</v>
      </c>
      <c r="N25" s="319">
        <f>L25-M25</f>
        <v>-193</v>
      </c>
      <c r="O25" s="319">
        <f>$F25*N25</f>
        <v>193000</v>
      </c>
      <c r="P25" s="319">
        <f>O25/1000000</f>
        <v>0.193</v>
      </c>
      <c r="Q25" s="442"/>
    </row>
    <row r="26" spans="2:17" ht="16.5" customHeight="1">
      <c r="B26" s="293" t="s">
        <v>157</v>
      </c>
      <c r="C26" s="292"/>
      <c r="D26" s="118"/>
      <c r="E26" s="118"/>
      <c r="F26" s="29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42"/>
    </row>
    <row r="27" spans="1:17" ht="17.25" customHeight="1">
      <c r="A27" s="255">
        <v>16</v>
      </c>
      <c r="B27" s="291" t="s">
        <v>15</v>
      </c>
      <c r="C27" s="292">
        <v>5295164</v>
      </c>
      <c r="D27" s="118" t="s">
        <v>12</v>
      </c>
      <c r="E27" s="91" t="s">
        <v>325</v>
      </c>
      <c r="F27" s="299">
        <v>-1000</v>
      </c>
      <c r="G27" s="318">
        <v>88656</v>
      </c>
      <c r="H27" s="319">
        <v>88204</v>
      </c>
      <c r="I27" s="301">
        <f>G27-H27</f>
        <v>452</v>
      </c>
      <c r="J27" s="301">
        <f>$F27*I27</f>
        <v>-452000</v>
      </c>
      <c r="K27" s="301">
        <f>J27/1000000</f>
        <v>-0.452</v>
      </c>
      <c r="L27" s="318">
        <v>18973</v>
      </c>
      <c r="M27" s="319">
        <v>18975</v>
      </c>
      <c r="N27" s="301">
        <f>L27-M27</f>
        <v>-2</v>
      </c>
      <c r="O27" s="301">
        <f>$F27*N27</f>
        <v>2000</v>
      </c>
      <c r="P27" s="301">
        <f>O27/1000000</f>
        <v>0.002</v>
      </c>
      <c r="Q27" s="455"/>
    </row>
    <row r="28" spans="1:17" ht="17.25" customHeight="1">
      <c r="A28" s="255">
        <v>17</v>
      </c>
      <c r="B28" s="291" t="s">
        <v>16</v>
      </c>
      <c r="C28" s="292">
        <v>5129959</v>
      </c>
      <c r="D28" s="118" t="s">
        <v>12</v>
      </c>
      <c r="E28" s="91" t="s">
        <v>325</v>
      </c>
      <c r="F28" s="299">
        <v>-500</v>
      </c>
      <c r="G28" s="318">
        <v>71678</v>
      </c>
      <c r="H28" s="319">
        <v>71058</v>
      </c>
      <c r="I28" s="319">
        <f>G28-H28</f>
        <v>620</v>
      </c>
      <c r="J28" s="319">
        <f>$F28*I28</f>
        <v>-310000</v>
      </c>
      <c r="K28" s="319">
        <f>J28/1000000</f>
        <v>-0.31</v>
      </c>
      <c r="L28" s="318">
        <v>35973</v>
      </c>
      <c r="M28" s="319">
        <v>35936</v>
      </c>
      <c r="N28" s="319">
        <f>L28-M28</f>
        <v>37</v>
      </c>
      <c r="O28" s="319">
        <f>$F28*N28</f>
        <v>-18500</v>
      </c>
      <c r="P28" s="319">
        <f>O28/1000000</f>
        <v>-0.0185</v>
      </c>
      <c r="Q28" s="455"/>
    </row>
    <row r="29" spans="1:17" ht="17.25" customHeight="1">
      <c r="A29" s="255">
        <v>18</v>
      </c>
      <c r="B29" s="291" t="s">
        <v>17</v>
      </c>
      <c r="C29" s="292">
        <v>4864988</v>
      </c>
      <c r="D29" s="118" t="s">
        <v>12</v>
      </c>
      <c r="E29" s="91" t="s">
        <v>325</v>
      </c>
      <c r="F29" s="299">
        <v>-2000</v>
      </c>
      <c r="G29" s="318">
        <v>16731</v>
      </c>
      <c r="H29" s="319">
        <v>16546</v>
      </c>
      <c r="I29" s="301">
        <f>G29-H29</f>
        <v>185</v>
      </c>
      <c r="J29" s="301">
        <f>$F29*I29</f>
        <v>-370000</v>
      </c>
      <c r="K29" s="301">
        <f>J29/1000000</f>
        <v>-0.37</v>
      </c>
      <c r="L29" s="318">
        <v>998482</v>
      </c>
      <c r="M29" s="319">
        <v>998481</v>
      </c>
      <c r="N29" s="301">
        <f>L29-M29</f>
        <v>1</v>
      </c>
      <c r="O29" s="301">
        <f>$F29*N29</f>
        <v>-2000</v>
      </c>
      <c r="P29" s="301">
        <f>O29/1000000</f>
        <v>-0.002</v>
      </c>
      <c r="Q29" s="455"/>
    </row>
    <row r="30" spans="1:17" ht="17.25" customHeight="1">
      <c r="A30" s="255">
        <v>19</v>
      </c>
      <c r="B30" s="291" t="s">
        <v>156</v>
      </c>
      <c r="C30" s="292">
        <v>5295572</v>
      </c>
      <c r="D30" s="118" t="s">
        <v>12</v>
      </c>
      <c r="E30" s="91" t="s">
        <v>325</v>
      </c>
      <c r="F30" s="299">
        <v>-1000</v>
      </c>
      <c r="G30" s="318">
        <v>940346</v>
      </c>
      <c r="H30" s="319">
        <v>940350</v>
      </c>
      <c r="I30" s="319">
        <f>G30-H30</f>
        <v>-4</v>
      </c>
      <c r="J30" s="319">
        <f>$F30*I30</f>
        <v>4000</v>
      </c>
      <c r="K30" s="319">
        <f>J30/1000000</f>
        <v>0.004</v>
      </c>
      <c r="L30" s="318">
        <v>814024</v>
      </c>
      <c r="M30" s="319">
        <v>814040</v>
      </c>
      <c r="N30" s="319">
        <f>L30-M30</f>
        <v>-16</v>
      </c>
      <c r="O30" s="319">
        <f>$F30*N30</f>
        <v>16000</v>
      </c>
      <c r="P30" s="319">
        <f>O30/1000000</f>
        <v>0.016</v>
      </c>
      <c r="Q30" s="455"/>
    </row>
    <row r="31" spans="1:17" ht="17.25" customHeight="1">
      <c r="A31" s="270"/>
      <c r="B31" s="291"/>
      <c r="C31" s="292"/>
      <c r="D31" s="118"/>
      <c r="E31" s="91"/>
      <c r="F31" s="299">
        <v>-1000</v>
      </c>
      <c r="G31" s="318">
        <v>6535</v>
      </c>
      <c r="H31" s="319">
        <v>7292</v>
      </c>
      <c r="I31" s="319">
        <f>G31-H31</f>
        <v>-757</v>
      </c>
      <c r="J31" s="319">
        <f>$F31*I31</f>
        <v>757000</v>
      </c>
      <c r="K31" s="319">
        <f>J31/1000000</f>
        <v>0.757</v>
      </c>
      <c r="L31" s="318"/>
      <c r="M31" s="319"/>
      <c r="N31" s="319"/>
      <c r="O31" s="319"/>
      <c r="P31" s="319"/>
      <c r="Q31" s="455"/>
    </row>
    <row r="32" spans="2:17" ht="17.25" customHeight="1">
      <c r="B32" s="293" t="s">
        <v>425</v>
      </c>
      <c r="C32" s="292"/>
      <c r="D32" s="118"/>
      <c r="E32" s="91"/>
      <c r="F32" s="299"/>
      <c r="G32" s="318"/>
      <c r="H32" s="319"/>
      <c r="I32" s="319"/>
      <c r="J32" s="319"/>
      <c r="K32" s="319"/>
      <c r="L32" s="318"/>
      <c r="M32" s="319"/>
      <c r="N32" s="319"/>
      <c r="O32" s="319"/>
      <c r="P32" s="319"/>
      <c r="Q32" s="455"/>
    </row>
    <row r="33" spans="1:17" ht="17.25" customHeight="1">
      <c r="A33" s="255">
        <v>20</v>
      </c>
      <c r="B33" s="291" t="s">
        <v>15</v>
      </c>
      <c r="C33" s="292">
        <v>5128451</v>
      </c>
      <c r="D33" s="118" t="s">
        <v>12</v>
      </c>
      <c r="E33" s="91" t="s">
        <v>325</v>
      </c>
      <c r="F33" s="299">
        <v>-800</v>
      </c>
      <c r="G33" s="318">
        <v>13976</v>
      </c>
      <c r="H33" s="319">
        <v>13133</v>
      </c>
      <c r="I33" s="301">
        <f>G33-H33</f>
        <v>843</v>
      </c>
      <c r="J33" s="301">
        <f>$F33*I33</f>
        <v>-674400</v>
      </c>
      <c r="K33" s="301">
        <f>J33/1000000</f>
        <v>-0.6744</v>
      </c>
      <c r="L33" s="318">
        <v>1106</v>
      </c>
      <c r="M33" s="319">
        <v>1107</v>
      </c>
      <c r="N33" s="301">
        <f>L33-M33</f>
        <v>-1</v>
      </c>
      <c r="O33" s="301">
        <f>$F33*N33</f>
        <v>800</v>
      </c>
      <c r="P33" s="301">
        <f>O33/1000000</f>
        <v>0.0008</v>
      </c>
      <c r="Q33" s="455"/>
    </row>
    <row r="34" spans="1:17" ht="17.25" customHeight="1">
      <c r="A34" s="255">
        <v>21</v>
      </c>
      <c r="B34" s="291" t="s">
        <v>16</v>
      </c>
      <c r="C34" s="292">
        <v>5128459</v>
      </c>
      <c r="D34" s="118" t="s">
        <v>12</v>
      </c>
      <c r="E34" s="91" t="s">
        <v>325</v>
      </c>
      <c r="F34" s="299">
        <v>-800</v>
      </c>
      <c r="G34" s="318">
        <v>60644</v>
      </c>
      <c r="H34" s="319">
        <v>60383</v>
      </c>
      <c r="I34" s="301">
        <f>G34-H34</f>
        <v>261</v>
      </c>
      <c r="J34" s="301">
        <f>$F34*I34</f>
        <v>-208800</v>
      </c>
      <c r="K34" s="301">
        <f>J34/1000000</f>
        <v>-0.2088</v>
      </c>
      <c r="L34" s="318">
        <v>998219</v>
      </c>
      <c r="M34" s="319">
        <v>998205</v>
      </c>
      <c r="N34" s="301">
        <f>L34-M34</f>
        <v>14</v>
      </c>
      <c r="O34" s="301">
        <f>$F34*N34</f>
        <v>-11200</v>
      </c>
      <c r="P34" s="301">
        <f>O34/1000000</f>
        <v>-0.0112</v>
      </c>
      <c r="Q34" s="455"/>
    </row>
    <row r="35" spans="1:17" ht="17.25" customHeight="1">
      <c r="A35" s="255"/>
      <c r="B35" s="269" t="s">
        <v>158</v>
      </c>
      <c r="C35" s="292"/>
      <c r="D35" s="80"/>
      <c r="E35" s="80"/>
      <c r="F35" s="29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42"/>
    </row>
    <row r="36" spans="1:17" ht="17.25" customHeight="1">
      <c r="A36" s="255">
        <v>22</v>
      </c>
      <c r="B36" s="291" t="s">
        <v>15</v>
      </c>
      <c r="C36" s="292">
        <v>5295151</v>
      </c>
      <c r="D36" s="118" t="s">
        <v>12</v>
      </c>
      <c r="E36" s="91" t="s">
        <v>325</v>
      </c>
      <c r="F36" s="299">
        <v>-1000</v>
      </c>
      <c r="G36" s="318">
        <v>982757</v>
      </c>
      <c r="H36" s="319">
        <v>987107</v>
      </c>
      <c r="I36" s="301">
        <f aca="true" t="shared" si="6" ref="I36:I48">G36-H36</f>
        <v>-4350</v>
      </c>
      <c r="J36" s="301">
        <f aca="true" t="shared" si="7" ref="J36:J48">$F36*I36</f>
        <v>4350000</v>
      </c>
      <c r="K36" s="301">
        <f aca="true" t="shared" si="8" ref="K36:K48">J36/1000000</f>
        <v>4.35</v>
      </c>
      <c r="L36" s="318">
        <v>961058</v>
      </c>
      <c r="M36" s="319">
        <v>961069</v>
      </c>
      <c r="N36" s="301">
        <f aca="true" t="shared" si="9" ref="N36:N48">L36-M36</f>
        <v>-11</v>
      </c>
      <c r="O36" s="301">
        <f aca="true" t="shared" si="10" ref="O36:O48">$F36*N36</f>
        <v>11000</v>
      </c>
      <c r="P36" s="301">
        <f aca="true" t="shared" si="11" ref="P36:P48">O36/1000000</f>
        <v>0.011</v>
      </c>
      <c r="Q36" s="450"/>
    </row>
    <row r="37" spans="1:17" ht="17.25" customHeight="1">
      <c r="A37" s="255"/>
      <c r="B37" s="291"/>
      <c r="C37" s="292"/>
      <c r="D37" s="118"/>
      <c r="E37" s="91"/>
      <c r="F37" s="299">
        <v>-1000</v>
      </c>
      <c r="G37" s="318">
        <v>986742</v>
      </c>
      <c r="H37" s="319">
        <v>987107</v>
      </c>
      <c r="I37" s="301">
        <f>G37-H37</f>
        <v>-365</v>
      </c>
      <c r="J37" s="301">
        <f>$F37*I37</f>
        <v>365000</v>
      </c>
      <c r="K37" s="301">
        <f>J37/1000000</f>
        <v>0.365</v>
      </c>
      <c r="L37" s="318"/>
      <c r="M37" s="319"/>
      <c r="N37" s="301"/>
      <c r="O37" s="301"/>
      <c r="P37" s="301"/>
      <c r="Q37" s="450"/>
    </row>
    <row r="38" spans="1:17" ht="17.25" customHeight="1">
      <c r="A38" s="255"/>
      <c r="B38" s="291"/>
      <c r="C38" s="292"/>
      <c r="D38" s="118"/>
      <c r="E38" s="91"/>
      <c r="F38" s="299">
        <v>-1000</v>
      </c>
      <c r="G38" s="318">
        <v>993296</v>
      </c>
      <c r="H38" s="319">
        <v>993519</v>
      </c>
      <c r="I38" s="301">
        <f>G38-H38</f>
        <v>-223</v>
      </c>
      <c r="J38" s="301">
        <f>$F38*I38</f>
        <v>223000</v>
      </c>
      <c r="K38" s="301">
        <f>J38/1000000</f>
        <v>0.223</v>
      </c>
      <c r="L38" s="318"/>
      <c r="M38" s="319"/>
      <c r="N38" s="301"/>
      <c r="O38" s="301"/>
      <c r="P38" s="301"/>
      <c r="Q38" s="450"/>
    </row>
    <row r="39" spans="1:17" ht="17.25" customHeight="1">
      <c r="A39" s="255">
        <v>23</v>
      </c>
      <c r="B39" s="291" t="s">
        <v>16</v>
      </c>
      <c r="C39" s="292">
        <v>4865036</v>
      </c>
      <c r="D39" s="118" t="s">
        <v>12</v>
      </c>
      <c r="E39" s="91" t="s">
        <v>325</v>
      </c>
      <c r="F39" s="299">
        <v>-2000</v>
      </c>
      <c r="G39" s="318">
        <v>978522</v>
      </c>
      <c r="H39" s="319">
        <v>980773</v>
      </c>
      <c r="I39" s="301">
        <f>G39-H39</f>
        <v>-2251</v>
      </c>
      <c r="J39" s="301">
        <f>$F39*I39</f>
        <v>4502000</v>
      </c>
      <c r="K39" s="301">
        <f>J39/1000000</f>
        <v>4.502</v>
      </c>
      <c r="L39" s="318">
        <v>992255</v>
      </c>
      <c r="M39" s="319">
        <v>992269</v>
      </c>
      <c r="N39" s="301">
        <f>L39-M39</f>
        <v>-14</v>
      </c>
      <c r="O39" s="301">
        <f>$F39*N39</f>
        <v>28000</v>
      </c>
      <c r="P39" s="301">
        <f>O39/1000000</f>
        <v>0.028</v>
      </c>
      <c r="Q39" s="455"/>
    </row>
    <row r="40" spans="1:17" ht="17.25" customHeight="1">
      <c r="A40" s="255">
        <v>24</v>
      </c>
      <c r="B40" s="291" t="s">
        <v>17</v>
      </c>
      <c r="C40" s="292">
        <v>5295147</v>
      </c>
      <c r="D40" s="118" t="s">
        <v>12</v>
      </c>
      <c r="E40" s="91" t="s">
        <v>325</v>
      </c>
      <c r="F40" s="299">
        <v>-2000</v>
      </c>
      <c r="G40" s="318">
        <v>935537</v>
      </c>
      <c r="H40" s="319">
        <v>937161</v>
      </c>
      <c r="I40" s="301">
        <f t="shared" si="6"/>
        <v>-1624</v>
      </c>
      <c r="J40" s="301">
        <f t="shared" si="7"/>
        <v>3248000</v>
      </c>
      <c r="K40" s="301">
        <f t="shared" si="8"/>
        <v>3.248</v>
      </c>
      <c r="L40" s="318">
        <v>983825</v>
      </c>
      <c r="M40" s="319">
        <v>983829</v>
      </c>
      <c r="N40" s="301">
        <f t="shared" si="9"/>
        <v>-4</v>
      </c>
      <c r="O40" s="301">
        <f t="shared" si="10"/>
        <v>8000</v>
      </c>
      <c r="P40" s="301">
        <f t="shared" si="11"/>
        <v>0.008</v>
      </c>
      <c r="Q40" s="455"/>
    </row>
    <row r="41" spans="1:17" ht="17.25" customHeight="1">
      <c r="A41" s="255"/>
      <c r="B41" s="291"/>
      <c r="C41" s="292"/>
      <c r="D41" s="118"/>
      <c r="E41" s="91"/>
      <c r="F41" s="299"/>
      <c r="G41" s="318"/>
      <c r="H41" s="319"/>
      <c r="I41" s="301"/>
      <c r="J41" s="301"/>
      <c r="K41" s="301"/>
      <c r="L41" s="318"/>
      <c r="M41" s="319"/>
      <c r="N41" s="301"/>
      <c r="O41" s="301"/>
      <c r="P41" s="301"/>
      <c r="Q41" s="455"/>
    </row>
    <row r="42" spans="1:17" ht="17.25" customHeight="1">
      <c r="A42" s="255">
        <v>25</v>
      </c>
      <c r="B42" s="271" t="s">
        <v>156</v>
      </c>
      <c r="C42" s="292">
        <v>4865001</v>
      </c>
      <c r="D42" s="80" t="s">
        <v>12</v>
      </c>
      <c r="E42" s="91" t="s">
        <v>325</v>
      </c>
      <c r="F42" s="299">
        <v>-1000</v>
      </c>
      <c r="G42" s="318">
        <v>10478</v>
      </c>
      <c r="H42" s="319">
        <v>10469</v>
      </c>
      <c r="I42" s="301">
        <f t="shared" si="6"/>
        <v>9</v>
      </c>
      <c r="J42" s="301">
        <f t="shared" si="7"/>
        <v>-9000</v>
      </c>
      <c r="K42" s="301">
        <f t="shared" si="8"/>
        <v>-0.009</v>
      </c>
      <c r="L42" s="318">
        <v>997154</v>
      </c>
      <c r="M42" s="319">
        <v>997192</v>
      </c>
      <c r="N42" s="301">
        <f t="shared" si="9"/>
        <v>-38</v>
      </c>
      <c r="O42" s="301">
        <f t="shared" si="10"/>
        <v>38000</v>
      </c>
      <c r="P42" s="301">
        <f t="shared" si="11"/>
        <v>0.038</v>
      </c>
      <c r="Q42" s="711"/>
    </row>
    <row r="43" spans="2:17" ht="17.25" customHeight="1">
      <c r="B43" s="269" t="s">
        <v>444</v>
      </c>
      <c r="C43" s="292"/>
      <c r="D43" s="80"/>
      <c r="E43" s="91"/>
      <c r="F43" s="299"/>
      <c r="G43" s="318"/>
      <c r="H43" s="319"/>
      <c r="I43" s="301"/>
      <c r="J43" s="301"/>
      <c r="K43" s="301"/>
      <c r="L43" s="318"/>
      <c r="M43" s="319"/>
      <c r="N43" s="301"/>
      <c r="O43" s="301"/>
      <c r="P43" s="301"/>
      <c r="Q43" s="711"/>
    </row>
    <row r="44" spans="1:17" ht="17.25" customHeight="1">
      <c r="A44" s="255">
        <v>26</v>
      </c>
      <c r="B44" s="271" t="s">
        <v>445</v>
      </c>
      <c r="C44" s="292">
        <v>5295131</v>
      </c>
      <c r="D44" s="80" t="s">
        <v>12</v>
      </c>
      <c r="E44" s="91" t="s">
        <v>325</v>
      </c>
      <c r="F44" s="299">
        <v>-1000</v>
      </c>
      <c r="G44" s="318">
        <v>5122</v>
      </c>
      <c r="H44" s="319">
        <v>4940</v>
      </c>
      <c r="I44" s="301">
        <f t="shared" si="6"/>
        <v>182</v>
      </c>
      <c r="J44" s="301">
        <f t="shared" si="7"/>
        <v>-182000</v>
      </c>
      <c r="K44" s="301">
        <f t="shared" si="8"/>
        <v>-0.182</v>
      </c>
      <c r="L44" s="318">
        <v>53</v>
      </c>
      <c r="M44" s="319">
        <v>53</v>
      </c>
      <c r="N44" s="301">
        <f t="shared" si="9"/>
        <v>0</v>
      </c>
      <c r="O44" s="301">
        <f t="shared" si="10"/>
        <v>0</v>
      </c>
      <c r="P44" s="301">
        <f t="shared" si="11"/>
        <v>0</v>
      </c>
      <c r="Q44" s="711"/>
    </row>
    <row r="45" spans="1:17" ht="17.25" customHeight="1">
      <c r="A45" s="255">
        <v>27</v>
      </c>
      <c r="B45" s="271" t="s">
        <v>446</v>
      </c>
      <c r="C45" s="292">
        <v>5295139</v>
      </c>
      <c r="D45" s="80" t="s">
        <v>12</v>
      </c>
      <c r="E45" s="91" t="s">
        <v>325</v>
      </c>
      <c r="F45" s="299">
        <v>-1000</v>
      </c>
      <c r="G45" s="318">
        <v>980811</v>
      </c>
      <c r="H45" s="319">
        <v>980972</v>
      </c>
      <c r="I45" s="301">
        <f t="shared" si="6"/>
        <v>-161</v>
      </c>
      <c r="J45" s="301">
        <f t="shared" si="7"/>
        <v>161000</v>
      </c>
      <c r="K45" s="301">
        <f t="shared" si="8"/>
        <v>0.161</v>
      </c>
      <c r="L45" s="318">
        <v>9</v>
      </c>
      <c r="M45" s="319">
        <v>10</v>
      </c>
      <c r="N45" s="301">
        <f t="shared" si="9"/>
        <v>-1</v>
      </c>
      <c r="O45" s="301">
        <f t="shared" si="10"/>
        <v>1000</v>
      </c>
      <c r="P45" s="301">
        <f t="shared" si="11"/>
        <v>0.001</v>
      </c>
      <c r="Q45" s="711"/>
    </row>
    <row r="46" spans="1:17" ht="17.25" customHeight="1">
      <c r="A46" s="255"/>
      <c r="B46" s="271"/>
      <c r="C46" s="292"/>
      <c r="D46" s="80"/>
      <c r="E46" s="91"/>
      <c r="F46" s="299">
        <v>-1000</v>
      </c>
      <c r="G46" s="318">
        <v>981459</v>
      </c>
      <c r="H46" s="319">
        <v>981657</v>
      </c>
      <c r="I46" s="301">
        <f>G46-H46</f>
        <v>-198</v>
      </c>
      <c r="J46" s="301">
        <f>$F46*I46</f>
        <v>198000</v>
      </c>
      <c r="K46" s="301">
        <f>J46/1000000</f>
        <v>0.198</v>
      </c>
      <c r="L46" s="318"/>
      <c r="M46" s="319"/>
      <c r="N46" s="301"/>
      <c r="O46" s="301"/>
      <c r="P46" s="301"/>
      <c r="Q46" s="711"/>
    </row>
    <row r="47" spans="1:17" ht="17.25" customHeight="1">
      <c r="A47" s="255">
        <v>28</v>
      </c>
      <c r="B47" s="271" t="s">
        <v>447</v>
      </c>
      <c r="C47" s="292">
        <v>5295173</v>
      </c>
      <c r="D47" s="80" t="s">
        <v>12</v>
      </c>
      <c r="E47" s="91" t="s">
        <v>325</v>
      </c>
      <c r="F47" s="299">
        <v>-1000</v>
      </c>
      <c r="G47" s="318">
        <v>161162</v>
      </c>
      <c r="H47" s="319">
        <v>160745</v>
      </c>
      <c r="I47" s="301">
        <f t="shared" si="6"/>
        <v>417</v>
      </c>
      <c r="J47" s="301">
        <f t="shared" si="7"/>
        <v>-417000</v>
      </c>
      <c r="K47" s="301">
        <f t="shared" si="8"/>
        <v>-0.417</v>
      </c>
      <c r="L47" s="318">
        <v>42800</v>
      </c>
      <c r="M47" s="319">
        <v>42390</v>
      </c>
      <c r="N47" s="301">
        <f t="shared" si="9"/>
        <v>410</v>
      </c>
      <c r="O47" s="301">
        <f t="shared" si="10"/>
        <v>-410000</v>
      </c>
      <c r="P47" s="301">
        <f t="shared" si="11"/>
        <v>-0.41</v>
      </c>
      <c r="Q47" s="711"/>
    </row>
    <row r="48" spans="1:17" ht="17.25" customHeight="1">
      <c r="A48" s="255">
        <v>29</v>
      </c>
      <c r="B48" s="271" t="s">
        <v>448</v>
      </c>
      <c r="C48" s="292">
        <v>4902501</v>
      </c>
      <c r="D48" s="80" t="s">
        <v>12</v>
      </c>
      <c r="E48" s="91" t="s">
        <v>325</v>
      </c>
      <c r="F48" s="299">
        <v>-3333.33</v>
      </c>
      <c r="G48" s="263">
        <v>2656</v>
      </c>
      <c r="H48" s="264">
        <v>2656</v>
      </c>
      <c r="I48" s="301">
        <f t="shared" si="6"/>
        <v>0</v>
      </c>
      <c r="J48" s="301">
        <f t="shared" si="7"/>
        <v>0</v>
      </c>
      <c r="K48" s="301">
        <f t="shared" si="8"/>
        <v>0</v>
      </c>
      <c r="L48" s="263">
        <v>36</v>
      </c>
      <c r="M48" s="264">
        <v>36</v>
      </c>
      <c r="N48" s="301">
        <f t="shared" si="9"/>
        <v>0</v>
      </c>
      <c r="O48" s="301">
        <f t="shared" si="10"/>
        <v>0</v>
      </c>
      <c r="P48" s="301">
        <f t="shared" si="11"/>
        <v>0</v>
      </c>
      <c r="Q48" s="711"/>
    </row>
    <row r="49" spans="1:17" ht="17.25" customHeight="1">
      <c r="A49" s="255"/>
      <c r="B49" s="293" t="s">
        <v>159</v>
      </c>
      <c r="C49" s="292"/>
      <c r="D49" s="118"/>
      <c r="E49" s="118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2"/>
    </row>
    <row r="50" spans="2:17" ht="17.25" customHeight="1">
      <c r="B50" s="293" t="s">
        <v>38</v>
      </c>
      <c r="C50" s="292"/>
      <c r="D50" s="118"/>
      <c r="E50" s="118"/>
      <c r="F50" s="299"/>
      <c r="G50" s="318"/>
      <c r="H50" s="319"/>
      <c r="I50" s="301"/>
      <c r="J50" s="301"/>
      <c r="K50" s="301"/>
      <c r="L50" s="318"/>
      <c r="M50" s="319"/>
      <c r="N50" s="301"/>
      <c r="O50" s="301"/>
      <c r="P50" s="301"/>
      <c r="Q50" s="442"/>
    </row>
    <row r="51" spans="1:17" ht="17.25" customHeight="1">
      <c r="A51" s="255">
        <v>30</v>
      </c>
      <c r="B51" s="291" t="s">
        <v>160</v>
      </c>
      <c r="C51" s="292">
        <v>4864787</v>
      </c>
      <c r="D51" s="118" t="s">
        <v>12</v>
      </c>
      <c r="E51" s="91" t="s">
        <v>325</v>
      </c>
      <c r="F51" s="299">
        <v>800</v>
      </c>
      <c r="G51" s="318">
        <v>331</v>
      </c>
      <c r="H51" s="319">
        <v>328</v>
      </c>
      <c r="I51" s="301">
        <f>G51-H51</f>
        <v>3</v>
      </c>
      <c r="J51" s="301">
        <f>$F51*I51</f>
        <v>2400</v>
      </c>
      <c r="K51" s="301">
        <f>J51/1000000</f>
        <v>0.0024</v>
      </c>
      <c r="L51" s="318">
        <v>697</v>
      </c>
      <c r="M51" s="319">
        <v>627</v>
      </c>
      <c r="N51" s="301">
        <f>L51-M51</f>
        <v>70</v>
      </c>
      <c r="O51" s="301">
        <f>$F51*N51</f>
        <v>56000</v>
      </c>
      <c r="P51" s="301">
        <f>O51/1000000</f>
        <v>0.056</v>
      </c>
      <c r="Q51" s="442"/>
    </row>
    <row r="52" spans="1:17" ht="17.25" customHeight="1">
      <c r="A52" s="255"/>
      <c r="B52" s="269" t="s">
        <v>161</v>
      </c>
      <c r="C52" s="292"/>
      <c r="D52" s="80"/>
      <c r="E52" s="80"/>
      <c r="F52" s="299"/>
      <c r="G52" s="318"/>
      <c r="H52" s="319"/>
      <c r="I52" s="301"/>
      <c r="J52" s="301"/>
      <c r="K52" s="301"/>
      <c r="L52" s="318"/>
      <c r="M52" s="319"/>
      <c r="N52" s="301"/>
      <c r="O52" s="301"/>
      <c r="P52" s="301"/>
      <c r="Q52" s="442"/>
    </row>
    <row r="53" spans="1:17" ht="17.25" customHeight="1">
      <c r="A53" s="255">
        <v>31</v>
      </c>
      <c r="B53" s="271" t="s">
        <v>15</v>
      </c>
      <c r="C53" s="292">
        <v>5269210</v>
      </c>
      <c r="D53" s="80" t="s">
        <v>12</v>
      </c>
      <c r="E53" s="91" t="s">
        <v>325</v>
      </c>
      <c r="F53" s="299">
        <v>-1000</v>
      </c>
      <c r="G53" s="318">
        <v>957686</v>
      </c>
      <c r="H53" s="319">
        <v>959317</v>
      </c>
      <c r="I53" s="301">
        <f>G53-H53</f>
        <v>-1631</v>
      </c>
      <c r="J53" s="301">
        <f>$F53*I53</f>
        <v>1631000</v>
      </c>
      <c r="K53" s="301">
        <f>J53/1000000</f>
        <v>1.631</v>
      </c>
      <c r="L53" s="318">
        <v>965552</v>
      </c>
      <c r="M53" s="319">
        <v>965553</v>
      </c>
      <c r="N53" s="301">
        <f>L53-M53</f>
        <v>-1</v>
      </c>
      <c r="O53" s="301">
        <f>$F53*N53</f>
        <v>1000</v>
      </c>
      <c r="P53" s="301">
        <f>O53/1000000</f>
        <v>0.001</v>
      </c>
      <c r="Q53" s="442"/>
    </row>
    <row r="54" spans="1:17" ht="17.25" customHeight="1">
      <c r="A54" s="255">
        <v>32</v>
      </c>
      <c r="B54" s="291" t="s">
        <v>16</v>
      </c>
      <c r="C54" s="292">
        <v>5269211</v>
      </c>
      <c r="D54" s="118" t="s">
        <v>12</v>
      </c>
      <c r="E54" s="91" t="s">
        <v>325</v>
      </c>
      <c r="F54" s="299">
        <v>-1000</v>
      </c>
      <c r="G54" s="318">
        <v>982703</v>
      </c>
      <c r="H54" s="319">
        <v>983809</v>
      </c>
      <c r="I54" s="301">
        <f>G54-H54</f>
        <v>-1106</v>
      </c>
      <c r="J54" s="301">
        <f>$F54*I54</f>
        <v>1106000</v>
      </c>
      <c r="K54" s="301">
        <f>J54/1000000</f>
        <v>1.106</v>
      </c>
      <c r="L54" s="318">
        <v>984014</v>
      </c>
      <c r="M54" s="319">
        <v>984014</v>
      </c>
      <c r="N54" s="301">
        <f>L54-M54</f>
        <v>0</v>
      </c>
      <c r="O54" s="301">
        <f>$F54*N54</f>
        <v>0</v>
      </c>
      <c r="P54" s="301">
        <f>O54/1000000</f>
        <v>0</v>
      </c>
      <c r="Q54" s="658"/>
    </row>
    <row r="55" spans="1:17" ht="17.25" customHeight="1">
      <c r="A55" s="255">
        <v>33</v>
      </c>
      <c r="B55" s="291" t="s">
        <v>17</v>
      </c>
      <c r="C55" s="292">
        <v>5269209</v>
      </c>
      <c r="D55" s="118" t="s">
        <v>12</v>
      </c>
      <c r="E55" s="91" t="s">
        <v>325</v>
      </c>
      <c r="F55" s="299">
        <v>-1000</v>
      </c>
      <c r="G55" s="318">
        <v>51391</v>
      </c>
      <c r="H55" s="319">
        <v>50655</v>
      </c>
      <c r="I55" s="301">
        <f>G55-H55</f>
        <v>736</v>
      </c>
      <c r="J55" s="301">
        <f>$F55*I55</f>
        <v>-736000</v>
      </c>
      <c r="K55" s="301">
        <f>J55/1000000</f>
        <v>-0.736</v>
      </c>
      <c r="L55" s="318">
        <v>985569</v>
      </c>
      <c r="M55" s="319">
        <v>985569</v>
      </c>
      <c r="N55" s="301">
        <f>L55-M55</f>
        <v>0</v>
      </c>
      <c r="O55" s="301">
        <f>$F55*N55</f>
        <v>0</v>
      </c>
      <c r="P55" s="301">
        <f>O55/1000000</f>
        <v>0</v>
      </c>
      <c r="Q55" s="658"/>
    </row>
    <row r="56" spans="1:17" ht="17.25" customHeight="1">
      <c r="A56" s="270"/>
      <c r="B56" s="291"/>
      <c r="C56" s="292"/>
      <c r="D56" s="118"/>
      <c r="E56" s="91"/>
      <c r="F56" s="299"/>
      <c r="G56" s="318"/>
      <c r="H56" s="319"/>
      <c r="I56" s="301"/>
      <c r="J56" s="301"/>
      <c r="K56" s="301"/>
      <c r="L56" s="318"/>
      <c r="M56" s="319"/>
      <c r="N56" s="301"/>
      <c r="O56" s="301"/>
      <c r="P56" s="301"/>
      <c r="Q56" s="658"/>
    </row>
    <row r="57" spans="2:17" ht="17.25" customHeight="1">
      <c r="B57" s="269" t="s">
        <v>453</v>
      </c>
      <c r="C57" s="292"/>
      <c r="D57" s="118"/>
      <c r="E57" s="91"/>
      <c r="F57" s="299"/>
      <c r="G57" s="318"/>
      <c r="H57" s="319"/>
      <c r="I57" s="301"/>
      <c r="J57" s="301"/>
      <c r="K57" s="301"/>
      <c r="L57" s="318"/>
      <c r="M57" s="319"/>
      <c r="N57" s="301"/>
      <c r="O57" s="301"/>
      <c r="P57" s="301"/>
      <c r="Q57" s="658"/>
    </row>
    <row r="58" spans="1:17" ht="17.25" customHeight="1">
      <c r="A58" s="255">
        <v>34</v>
      </c>
      <c r="B58" s="271" t="s">
        <v>447</v>
      </c>
      <c r="C58" s="292">
        <v>5128460</v>
      </c>
      <c r="D58" s="80" t="s">
        <v>12</v>
      </c>
      <c r="E58" s="91" t="s">
        <v>325</v>
      </c>
      <c r="F58" s="299">
        <v>-800</v>
      </c>
      <c r="G58" s="318">
        <v>17762</v>
      </c>
      <c r="H58" s="319">
        <v>17716</v>
      </c>
      <c r="I58" s="301">
        <f>G58-H58</f>
        <v>46</v>
      </c>
      <c r="J58" s="301">
        <f>$F58*I58</f>
        <v>-36800</v>
      </c>
      <c r="K58" s="301">
        <f>J58/1000000</f>
        <v>-0.0368</v>
      </c>
      <c r="L58" s="318">
        <v>999003</v>
      </c>
      <c r="M58" s="319">
        <v>999028</v>
      </c>
      <c r="N58" s="301">
        <f>L58-M58</f>
        <v>-25</v>
      </c>
      <c r="O58" s="301">
        <f>$F58*N58</f>
        <v>20000</v>
      </c>
      <c r="P58" s="301">
        <f>O58/1000000</f>
        <v>0.02</v>
      </c>
      <c r="Q58" s="658"/>
    </row>
    <row r="59" spans="1:17" ht="17.25" customHeight="1">
      <c r="A59" s="255">
        <v>35</v>
      </c>
      <c r="B59" s="271" t="s">
        <v>448</v>
      </c>
      <c r="C59" s="292">
        <v>5295149</v>
      </c>
      <c r="D59" s="80" t="s">
        <v>12</v>
      </c>
      <c r="E59" s="91" t="s">
        <v>325</v>
      </c>
      <c r="F59" s="299">
        <v>-1600</v>
      </c>
      <c r="G59" s="318">
        <v>36152</v>
      </c>
      <c r="H59" s="319">
        <v>36128</v>
      </c>
      <c r="I59" s="301">
        <f>G59-H59</f>
        <v>24</v>
      </c>
      <c r="J59" s="301">
        <f>$F59*I59</f>
        <v>-38400</v>
      </c>
      <c r="K59" s="301">
        <f>J59/1000000</f>
        <v>-0.0384</v>
      </c>
      <c r="L59" s="318">
        <v>999866</v>
      </c>
      <c r="M59" s="319">
        <v>999872</v>
      </c>
      <c r="N59" s="301">
        <f>L59-M59</f>
        <v>-6</v>
      </c>
      <c r="O59" s="301">
        <f>$F59*N59</f>
        <v>9600</v>
      </c>
      <c r="P59" s="301">
        <f>O59/1000000</f>
        <v>0.0096</v>
      </c>
      <c r="Q59" s="658"/>
    </row>
    <row r="60" spans="2:17" ht="17.25" customHeight="1">
      <c r="B60" s="293" t="s">
        <v>162</v>
      </c>
      <c r="C60" s="292"/>
      <c r="D60" s="118"/>
      <c r="E60" s="118"/>
      <c r="F60" s="297"/>
      <c r="G60" s="318"/>
      <c r="H60" s="319"/>
      <c r="I60" s="301"/>
      <c r="J60" s="301"/>
      <c r="K60" s="301"/>
      <c r="L60" s="318"/>
      <c r="M60" s="319"/>
      <c r="N60" s="301"/>
      <c r="O60" s="301"/>
      <c r="P60" s="301"/>
      <c r="Q60" s="442"/>
    </row>
    <row r="61" spans="1:17" ht="17.25" customHeight="1">
      <c r="A61" s="255">
        <v>36</v>
      </c>
      <c r="B61" s="291" t="s">
        <v>402</v>
      </c>
      <c r="C61" s="292">
        <v>4865010</v>
      </c>
      <c r="D61" s="118" t="s">
        <v>12</v>
      </c>
      <c r="E61" s="91" t="s">
        <v>325</v>
      </c>
      <c r="F61" s="299">
        <v>-2000</v>
      </c>
      <c r="G61" s="318">
        <v>996692</v>
      </c>
      <c r="H61" s="319">
        <v>996678</v>
      </c>
      <c r="I61" s="301">
        <f>G61-H61</f>
        <v>14</v>
      </c>
      <c r="J61" s="301">
        <f>$F61*I61</f>
        <v>-28000</v>
      </c>
      <c r="K61" s="301">
        <f>J61/1000000</f>
        <v>-0.028</v>
      </c>
      <c r="L61" s="318">
        <v>984545</v>
      </c>
      <c r="M61" s="319">
        <v>984834</v>
      </c>
      <c r="N61" s="301">
        <f>L61-M61</f>
        <v>-289</v>
      </c>
      <c r="O61" s="301">
        <f>$F61*N61</f>
        <v>578000</v>
      </c>
      <c r="P61" s="301">
        <f>O61/1000000</f>
        <v>0.578</v>
      </c>
      <c r="Q61" s="442"/>
    </row>
    <row r="62" spans="1:17" ht="17.25" customHeight="1">
      <c r="A62" s="255">
        <v>37</v>
      </c>
      <c r="B62" s="291" t="s">
        <v>403</v>
      </c>
      <c r="C62" s="292">
        <v>5128458</v>
      </c>
      <c r="D62" s="118" t="s">
        <v>12</v>
      </c>
      <c r="E62" s="91" t="s">
        <v>325</v>
      </c>
      <c r="F62" s="299">
        <v>-500</v>
      </c>
      <c r="G62" s="318">
        <v>5985</v>
      </c>
      <c r="H62" s="319">
        <v>5993</v>
      </c>
      <c r="I62" s="301">
        <f>G62-H62</f>
        <v>-8</v>
      </c>
      <c r="J62" s="301">
        <f>$F62*I62</f>
        <v>4000</v>
      </c>
      <c r="K62" s="301">
        <f>J62/1000000</f>
        <v>0.004</v>
      </c>
      <c r="L62" s="318">
        <v>990425</v>
      </c>
      <c r="M62" s="319">
        <v>990783</v>
      </c>
      <c r="N62" s="301">
        <f>L62-M62</f>
        <v>-358</v>
      </c>
      <c r="O62" s="301">
        <f>$F62*N62</f>
        <v>179000</v>
      </c>
      <c r="P62" s="301">
        <f>O62/1000000</f>
        <v>0.179</v>
      </c>
      <c r="Q62" s="442"/>
    </row>
    <row r="63" spans="1:17" ht="16.5" customHeight="1">
      <c r="A63" s="270">
        <v>38</v>
      </c>
      <c r="B63" s="271" t="s">
        <v>404</v>
      </c>
      <c r="C63" s="292">
        <v>4864933</v>
      </c>
      <c r="D63" s="80" t="s">
        <v>12</v>
      </c>
      <c r="E63" s="91" t="s">
        <v>325</v>
      </c>
      <c r="F63" s="299">
        <v>-1000</v>
      </c>
      <c r="G63" s="318">
        <v>21448</v>
      </c>
      <c r="H63" s="319">
        <v>21449</v>
      </c>
      <c r="I63" s="301">
        <f>G63-H63</f>
        <v>-1</v>
      </c>
      <c r="J63" s="301">
        <f>$F63*I63</f>
        <v>1000</v>
      </c>
      <c r="K63" s="301">
        <f>J63/1000000</f>
        <v>0.001</v>
      </c>
      <c r="L63" s="318">
        <v>31915</v>
      </c>
      <c r="M63" s="319">
        <v>32190</v>
      </c>
      <c r="N63" s="301">
        <f>L63-M63</f>
        <v>-275</v>
      </c>
      <c r="O63" s="301">
        <f>$F63*N63</f>
        <v>275000</v>
      </c>
      <c r="P63" s="301">
        <f>O63/1000000</f>
        <v>0.275</v>
      </c>
      <c r="Q63" s="442"/>
    </row>
    <row r="64" spans="1:17" ht="16.5" customHeight="1">
      <c r="A64" s="270">
        <v>39</v>
      </c>
      <c r="B64" s="291" t="s">
        <v>405</v>
      </c>
      <c r="C64" s="292">
        <v>4864904</v>
      </c>
      <c r="D64" s="118" t="s">
        <v>12</v>
      </c>
      <c r="E64" s="91" t="s">
        <v>325</v>
      </c>
      <c r="F64" s="299">
        <v>-1000</v>
      </c>
      <c r="G64" s="318">
        <v>190</v>
      </c>
      <c r="H64" s="319">
        <v>189</v>
      </c>
      <c r="I64" s="301">
        <f>G64-H64</f>
        <v>1</v>
      </c>
      <c r="J64" s="301">
        <f>$F64*I64</f>
        <v>-1000</v>
      </c>
      <c r="K64" s="301">
        <f>J64/1000000</f>
        <v>-0.001</v>
      </c>
      <c r="L64" s="318">
        <v>995999</v>
      </c>
      <c r="M64" s="319">
        <v>996060</v>
      </c>
      <c r="N64" s="301">
        <f>L64-M64</f>
        <v>-61</v>
      </c>
      <c r="O64" s="301">
        <f>$F64*N64</f>
        <v>61000</v>
      </c>
      <c r="P64" s="301">
        <f>O64/1000000</f>
        <v>0.061</v>
      </c>
      <c r="Q64" s="442"/>
    </row>
    <row r="65" spans="1:17" ht="16.5" customHeight="1">
      <c r="A65" s="270">
        <v>40</v>
      </c>
      <c r="B65" s="291" t="s">
        <v>406</v>
      </c>
      <c r="C65" s="292">
        <v>4864942</v>
      </c>
      <c r="D65" s="118" t="s">
        <v>12</v>
      </c>
      <c r="E65" s="91" t="s">
        <v>325</v>
      </c>
      <c r="F65" s="301">
        <v>-1000</v>
      </c>
      <c r="G65" s="318">
        <v>999913</v>
      </c>
      <c r="H65" s="319">
        <v>999913</v>
      </c>
      <c r="I65" s="301">
        <f>G65-H65</f>
        <v>0</v>
      </c>
      <c r="J65" s="301">
        <f>$F65*I65</f>
        <v>0</v>
      </c>
      <c r="K65" s="301">
        <f>J65/1000000</f>
        <v>0</v>
      </c>
      <c r="L65" s="318">
        <v>999466</v>
      </c>
      <c r="M65" s="319">
        <v>999252</v>
      </c>
      <c r="N65" s="301">
        <f>L65-M65</f>
        <v>214</v>
      </c>
      <c r="O65" s="301">
        <f>$F65*N65</f>
        <v>-214000</v>
      </c>
      <c r="P65" s="301">
        <f>O65/1000000</f>
        <v>-0.214</v>
      </c>
      <c r="Q65" s="442"/>
    </row>
    <row r="66" spans="1:17" ht="18" customHeight="1" thickBot="1">
      <c r="A66" s="373" t="s">
        <v>314</v>
      </c>
      <c r="B66" s="294"/>
      <c r="C66" s="295"/>
      <c r="D66" s="247"/>
      <c r="E66" s="248"/>
      <c r="F66" s="299"/>
      <c r="G66" s="427"/>
      <c r="H66" s="428"/>
      <c r="I66" s="305"/>
      <c r="J66" s="305"/>
      <c r="K66" s="305"/>
      <c r="L66" s="427"/>
      <c r="M66" s="428"/>
      <c r="N66" s="305"/>
      <c r="O66" s="305"/>
      <c r="P66" s="554" t="str">
        <f>NDPL!$Q$1</f>
        <v>JULY-2020</v>
      </c>
      <c r="Q66" s="554"/>
    </row>
    <row r="67" spans="1:17" ht="18" customHeight="1" thickTop="1">
      <c r="A67" s="266"/>
      <c r="B67" s="269" t="s">
        <v>163</v>
      </c>
      <c r="C67" s="292"/>
      <c r="D67" s="80"/>
      <c r="E67" s="80"/>
      <c r="F67" s="386"/>
      <c r="G67" s="318"/>
      <c r="H67" s="319"/>
      <c r="I67" s="301"/>
      <c r="J67" s="301"/>
      <c r="K67" s="301"/>
      <c r="L67" s="318"/>
      <c r="M67" s="319"/>
      <c r="N67" s="301"/>
      <c r="O67" s="301"/>
      <c r="P67" s="301"/>
      <c r="Q67" s="429"/>
    </row>
    <row r="68" spans="1:17" ht="18" customHeight="1">
      <c r="A68" s="255">
        <v>41</v>
      </c>
      <c r="B68" s="291" t="s">
        <v>15</v>
      </c>
      <c r="C68" s="292">
        <v>4864962</v>
      </c>
      <c r="D68" s="118" t="s">
        <v>12</v>
      </c>
      <c r="E68" s="91" t="s">
        <v>325</v>
      </c>
      <c r="F68" s="299">
        <v>-1000</v>
      </c>
      <c r="G68" s="318">
        <v>47291</v>
      </c>
      <c r="H68" s="319">
        <v>47274</v>
      </c>
      <c r="I68" s="301">
        <f>G68-H68</f>
        <v>17</v>
      </c>
      <c r="J68" s="301">
        <f>$F68*I68</f>
        <v>-17000</v>
      </c>
      <c r="K68" s="301">
        <f>J68/1000000</f>
        <v>-0.017</v>
      </c>
      <c r="L68" s="318">
        <v>999369</v>
      </c>
      <c r="M68" s="319">
        <v>999275</v>
      </c>
      <c r="N68" s="301">
        <f>L68-M68</f>
        <v>94</v>
      </c>
      <c r="O68" s="301">
        <f>$F68*N68</f>
        <v>-94000</v>
      </c>
      <c r="P68" s="301">
        <f>O68/1000000</f>
        <v>-0.094</v>
      </c>
      <c r="Q68" s="441"/>
    </row>
    <row r="69" spans="1:17" ht="18" customHeight="1">
      <c r="A69" s="255">
        <v>42</v>
      </c>
      <c r="B69" s="291" t="s">
        <v>16</v>
      </c>
      <c r="C69" s="292">
        <v>4865038</v>
      </c>
      <c r="D69" s="118" t="s">
        <v>12</v>
      </c>
      <c r="E69" s="91" t="s">
        <v>325</v>
      </c>
      <c r="F69" s="299">
        <v>-1000</v>
      </c>
      <c r="G69" s="318">
        <v>8583</v>
      </c>
      <c r="H69" s="319">
        <v>8582</v>
      </c>
      <c r="I69" s="301">
        <f>G69-H69</f>
        <v>1</v>
      </c>
      <c r="J69" s="301">
        <f>$F69*I69</f>
        <v>-1000</v>
      </c>
      <c r="K69" s="301">
        <f>J69/1000000</f>
        <v>-0.001</v>
      </c>
      <c r="L69" s="318">
        <v>999529</v>
      </c>
      <c r="M69" s="319">
        <v>999272</v>
      </c>
      <c r="N69" s="301">
        <f>L69-M69</f>
        <v>257</v>
      </c>
      <c r="O69" s="301">
        <f>$F69*N69</f>
        <v>-257000</v>
      </c>
      <c r="P69" s="301">
        <f>O69/1000000</f>
        <v>-0.257</v>
      </c>
      <c r="Q69" s="429"/>
    </row>
    <row r="70" spans="1:17" ht="18" customHeight="1">
      <c r="A70" s="255">
        <v>43</v>
      </c>
      <c r="B70" s="291" t="s">
        <v>17</v>
      </c>
      <c r="C70" s="292">
        <v>5295165</v>
      </c>
      <c r="D70" s="118" t="s">
        <v>12</v>
      </c>
      <c r="E70" s="91" t="s">
        <v>325</v>
      </c>
      <c r="F70" s="299">
        <v>-1000</v>
      </c>
      <c r="G70" s="318">
        <v>2105</v>
      </c>
      <c r="H70" s="319">
        <v>1664</v>
      </c>
      <c r="I70" s="301">
        <f>G70-H70</f>
        <v>441</v>
      </c>
      <c r="J70" s="301">
        <f>$F70*I70</f>
        <v>-441000</v>
      </c>
      <c r="K70" s="301">
        <f>J70/1000000</f>
        <v>-0.441</v>
      </c>
      <c r="L70" s="318">
        <v>999923</v>
      </c>
      <c r="M70" s="319">
        <v>999959</v>
      </c>
      <c r="N70" s="301">
        <f>L70-M70</f>
        <v>-36</v>
      </c>
      <c r="O70" s="301">
        <f>$F70*N70</f>
        <v>36000</v>
      </c>
      <c r="P70" s="301">
        <f>O70/1000000</f>
        <v>0.036</v>
      </c>
      <c r="Q70" s="445"/>
    </row>
    <row r="71" spans="2:17" ht="18" customHeight="1">
      <c r="B71" s="293" t="s">
        <v>164</v>
      </c>
      <c r="C71" s="292"/>
      <c r="D71" s="118"/>
      <c r="E71" s="118"/>
      <c r="F71" s="299"/>
      <c r="G71" s="318"/>
      <c r="H71" s="319"/>
      <c r="I71" s="301"/>
      <c r="J71" s="301"/>
      <c r="K71" s="301"/>
      <c r="L71" s="318"/>
      <c r="M71" s="319"/>
      <c r="N71" s="301"/>
      <c r="O71" s="301"/>
      <c r="P71" s="301"/>
      <c r="Q71" s="429"/>
    </row>
    <row r="72" spans="1:17" ht="18" customHeight="1">
      <c r="A72" s="255">
        <v>44</v>
      </c>
      <c r="B72" s="291" t="s">
        <v>15</v>
      </c>
      <c r="C72" s="292">
        <v>4864928</v>
      </c>
      <c r="D72" s="118" t="s">
        <v>12</v>
      </c>
      <c r="E72" s="91" t="s">
        <v>325</v>
      </c>
      <c r="F72" s="299">
        <v>-1000</v>
      </c>
      <c r="G72" s="318">
        <v>18</v>
      </c>
      <c r="H72" s="319">
        <v>8</v>
      </c>
      <c r="I72" s="301">
        <f>G72-H72</f>
        <v>10</v>
      </c>
      <c r="J72" s="301">
        <f>$F72*I72</f>
        <v>-10000</v>
      </c>
      <c r="K72" s="301">
        <f>J72/1000000</f>
        <v>-0.01</v>
      </c>
      <c r="L72" s="318">
        <v>98</v>
      </c>
      <c r="M72" s="319">
        <v>26</v>
      </c>
      <c r="N72" s="301">
        <f>L72-M72</f>
        <v>72</v>
      </c>
      <c r="O72" s="301">
        <f>$F72*N72</f>
        <v>-72000</v>
      </c>
      <c r="P72" s="301">
        <f>O72/1000000</f>
        <v>-0.072</v>
      </c>
      <c r="Q72" s="429" t="s">
        <v>470</v>
      </c>
    </row>
    <row r="73" spans="1:17" ht="18" customHeight="1">
      <c r="A73" s="255">
        <v>45</v>
      </c>
      <c r="B73" s="291" t="s">
        <v>16</v>
      </c>
      <c r="C73" s="292">
        <v>4864967</v>
      </c>
      <c r="D73" s="118" t="s">
        <v>12</v>
      </c>
      <c r="E73" s="91" t="s">
        <v>325</v>
      </c>
      <c r="F73" s="299">
        <v>-1000</v>
      </c>
      <c r="G73" s="318">
        <v>1169</v>
      </c>
      <c r="H73" s="319">
        <v>1167</v>
      </c>
      <c r="I73" s="301">
        <f>G73-H73</f>
        <v>2</v>
      </c>
      <c r="J73" s="301">
        <f>$F73*I73</f>
        <v>-2000</v>
      </c>
      <c r="K73" s="301">
        <f>J73/1000000</f>
        <v>-0.002</v>
      </c>
      <c r="L73" s="318">
        <v>924924</v>
      </c>
      <c r="M73" s="319">
        <v>925037</v>
      </c>
      <c r="N73" s="301">
        <f>L73-M73</f>
        <v>-113</v>
      </c>
      <c r="O73" s="301">
        <f>$F73*N73</f>
        <v>113000</v>
      </c>
      <c r="P73" s="301">
        <f>O73/1000000</f>
        <v>0.113</v>
      </c>
      <c r="Q73" s="429"/>
    </row>
    <row r="74" spans="1:17" ht="18" customHeight="1">
      <c r="A74" s="255">
        <v>46</v>
      </c>
      <c r="B74" s="291" t="s">
        <v>17</v>
      </c>
      <c r="C74" s="292">
        <v>5295144</v>
      </c>
      <c r="D74" s="118" t="s">
        <v>12</v>
      </c>
      <c r="E74" s="91" t="s">
        <v>325</v>
      </c>
      <c r="F74" s="299">
        <v>-1000</v>
      </c>
      <c r="G74" s="318">
        <v>37948</v>
      </c>
      <c r="H74" s="319">
        <v>37920</v>
      </c>
      <c r="I74" s="301">
        <f>G74-H74</f>
        <v>28</v>
      </c>
      <c r="J74" s="301">
        <f>$F74*I74</f>
        <v>-28000</v>
      </c>
      <c r="K74" s="301">
        <f>J74/1000000</f>
        <v>-0.028</v>
      </c>
      <c r="L74" s="318">
        <v>7718</v>
      </c>
      <c r="M74" s="319">
        <v>7657</v>
      </c>
      <c r="N74" s="301">
        <f>L74-M74</f>
        <v>61</v>
      </c>
      <c r="O74" s="301">
        <f>$F74*N74</f>
        <v>-61000</v>
      </c>
      <c r="P74" s="301">
        <f>O74/1000000</f>
        <v>-0.061</v>
      </c>
      <c r="Q74" s="441"/>
    </row>
    <row r="75" spans="1:17" ht="18" customHeight="1">
      <c r="A75" s="255">
        <v>47</v>
      </c>
      <c r="B75" s="291" t="s">
        <v>156</v>
      </c>
      <c r="C75" s="292">
        <v>4865023</v>
      </c>
      <c r="D75" s="118" t="s">
        <v>12</v>
      </c>
      <c r="E75" s="91" t="s">
        <v>325</v>
      </c>
      <c r="F75" s="299">
        <v>-2000</v>
      </c>
      <c r="G75" s="318">
        <v>113</v>
      </c>
      <c r="H75" s="319">
        <v>113</v>
      </c>
      <c r="I75" s="319">
        <f>G75-H75</f>
        <v>0</v>
      </c>
      <c r="J75" s="319">
        <f>$F75*I75</f>
        <v>0</v>
      </c>
      <c r="K75" s="319">
        <f>J75/1000000</f>
        <v>0</v>
      </c>
      <c r="L75" s="318">
        <v>999663</v>
      </c>
      <c r="M75" s="319">
        <v>999731</v>
      </c>
      <c r="N75" s="319">
        <f>L75-M75</f>
        <v>-68</v>
      </c>
      <c r="O75" s="319">
        <f>$F75*N75</f>
        <v>136000</v>
      </c>
      <c r="P75" s="319">
        <f>O75/1000000</f>
        <v>0.136</v>
      </c>
      <c r="Q75" s="457"/>
    </row>
    <row r="76" spans="2:17" ht="18" customHeight="1">
      <c r="B76" s="293" t="s">
        <v>112</v>
      </c>
      <c r="C76" s="292"/>
      <c r="D76" s="118"/>
      <c r="E76" s="91"/>
      <c r="F76" s="297"/>
      <c r="G76" s="318"/>
      <c r="H76" s="319"/>
      <c r="I76" s="301"/>
      <c r="J76" s="301"/>
      <c r="K76" s="301"/>
      <c r="L76" s="318"/>
      <c r="M76" s="319"/>
      <c r="N76" s="301"/>
      <c r="O76" s="301"/>
      <c r="P76" s="301"/>
      <c r="Q76" s="429"/>
    </row>
    <row r="77" spans="1:17" ht="18" customHeight="1">
      <c r="A77" s="255">
        <v>48</v>
      </c>
      <c r="B77" s="291" t="s">
        <v>345</v>
      </c>
      <c r="C77" s="292">
        <v>5128461</v>
      </c>
      <c r="D77" s="118" t="s">
        <v>12</v>
      </c>
      <c r="E77" s="91" t="s">
        <v>325</v>
      </c>
      <c r="F77" s="297">
        <v>-1000</v>
      </c>
      <c r="G77" s="318">
        <v>60982</v>
      </c>
      <c r="H77" s="319">
        <v>60830</v>
      </c>
      <c r="I77" s="301">
        <f>G77-H77</f>
        <v>152</v>
      </c>
      <c r="J77" s="301">
        <f>$F77*I77</f>
        <v>-152000</v>
      </c>
      <c r="K77" s="301">
        <f>J77/1000000</f>
        <v>-0.152</v>
      </c>
      <c r="L77" s="318">
        <v>997176</v>
      </c>
      <c r="M77" s="319">
        <v>997181</v>
      </c>
      <c r="N77" s="301">
        <f>L77-M77</f>
        <v>-5</v>
      </c>
      <c r="O77" s="301">
        <f>$F77*N77</f>
        <v>5000</v>
      </c>
      <c r="P77" s="301">
        <f>O77/1000000</f>
        <v>0.005</v>
      </c>
      <c r="Q77" s="430"/>
    </row>
    <row r="78" spans="1:17" ht="18" customHeight="1">
      <c r="A78" s="255">
        <v>49</v>
      </c>
      <c r="B78" s="291" t="s">
        <v>166</v>
      </c>
      <c r="C78" s="292">
        <v>4865003</v>
      </c>
      <c r="D78" s="118" t="s">
        <v>12</v>
      </c>
      <c r="E78" s="91" t="s">
        <v>325</v>
      </c>
      <c r="F78" s="659">
        <v>-2000</v>
      </c>
      <c r="G78" s="318">
        <v>32033</v>
      </c>
      <c r="H78" s="319">
        <v>31618</v>
      </c>
      <c r="I78" s="301">
        <f>G78-H78</f>
        <v>415</v>
      </c>
      <c r="J78" s="301">
        <f>$F78*I78</f>
        <v>-830000</v>
      </c>
      <c r="K78" s="301">
        <f>J78/1000000</f>
        <v>-0.83</v>
      </c>
      <c r="L78" s="318">
        <v>999381</v>
      </c>
      <c r="M78" s="319">
        <v>999381</v>
      </c>
      <c r="N78" s="301">
        <f>L78-M78</f>
        <v>0</v>
      </c>
      <c r="O78" s="301">
        <f>$F78*N78</f>
        <v>0</v>
      </c>
      <c r="P78" s="301">
        <f>O78/1000000</f>
        <v>0</v>
      </c>
      <c r="Q78" s="429"/>
    </row>
    <row r="79" spans="2:17" ht="18" customHeight="1">
      <c r="B79" s="293" t="s">
        <v>347</v>
      </c>
      <c r="C79" s="292"/>
      <c r="D79" s="118"/>
      <c r="E79" s="91"/>
      <c r="F79" s="297"/>
      <c r="G79" s="318"/>
      <c r="H79" s="319"/>
      <c r="I79" s="301"/>
      <c r="J79" s="301"/>
      <c r="K79" s="301"/>
      <c r="L79" s="318"/>
      <c r="M79" s="319"/>
      <c r="N79" s="301"/>
      <c r="O79" s="301"/>
      <c r="P79" s="301"/>
      <c r="Q79" s="429"/>
    </row>
    <row r="80" spans="1:17" ht="18" customHeight="1">
      <c r="A80" s="255">
        <v>50</v>
      </c>
      <c r="B80" s="291" t="s">
        <v>345</v>
      </c>
      <c r="C80" s="292">
        <v>4865024</v>
      </c>
      <c r="D80" s="118" t="s">
        <v>12</v>
      </c>
      <c r="E80" s="91" t="s">
        <v>325</v>
      </c>
      <c r="F80" s="387">
        <v>-2000</v>
      </c>
      <c r="G80" s="318">
        <v>8886</v>
      </c>
      <c r="H80" s="319">
        <v>8882</v>
      </c>
      <c r="I80" s="301">
        <f>G80-H80</f>
        <v>4</v>
      </c>
      <c r="J80" s="301">
        <f>$F80*I80</f>
        <v>-8000</v>
      </c>
      <c r="K80" s="301">
        <f>J80/1000000</f>
        <v>-0.008</v>
      </c>
      <c r="L80" s="318">
        <v>2580</v>
      </c>
      <c r="M80" s="319">
        <v>2529</v>
      </c>
      <c r="N80" s="301">
        <f>L80-M80</f>
        <v>51</v>
      </c>
      <c r="O80" s="301">
        <f>$F80*N80</f>
        <v>-102000</v>
      </c>
      <c r="P80" s="301">
        <f>O80/1000000</f>
        <v>-0.102</v>
      </c>
      <c r="Q80" s="429"/>
    </row>
    <row r="81" spans="1:17" ht="18" customHeight="1">
      <c r="A81" s="255">
        <v>51</v>
      </c>
      <c r="B81" s="291" t="s">
        <v>166</v>
      </c>
      <c r="C81" s="292">
        <v>4864920</v>
      </c>
      <c r="D81" s="118" t="s">
        <v>12</v>
      </c>
      <c r="E81" s="91" t="s">
        <v>325</v>
      </c>
      <c r="F81" s="387">
        <v>-2000</v>
      </c>
      <c r="G81" s="318">
        <v>6977</v>
      </c>
      <c r="H81" s="319">
        <v>6961</v>
      </c>
      <c r="I81" s="301">
        <f>G81-H81</f>
        <v>16</v>
      </c>
      <c r="J81" s="301">
        <f>$F81*I81</f>
        <v>-32000</v>
      </c>
      <c r="K81" s="301">
        <f>J81/1000000</f>
        <v>-0.032</v>
      </c>
      <c r="L81" s="318">
        <v>1486</v>
      </c>
      <c r="M81" s="319">
        <v>1452</v>
      </c>
      <c r="N81" s="301">
        <f>L81-M81</f>
        <v>34</v>
      </c>
      <c r="O81" s="301">
        <f>$F81*N81</f>
        <v>-68000</v>
      </c>
      <c r="P81" s="301">
        <f>O81/1000000</f>
        <v>-0.068</v>
      </c>
      <c r="Q81" s="429"/>
    </row>
    <row r="82" spans="1:17" ht="18" customHeight="1">
      <c r="A82" s="255"/>
      <c r="B82" s="420" t="s">
        <v>353</v>
      </c>
      <c r="C82" s="292"/>
      <c r="D82" s="118"/>
      <c r="E82" s="91"/>
      <c r="F82" s="387"/>
      <c r="G82" s="318"/>
      <c r="H82" s="319"/>
      <c r="I82" s="301"/>
      <c r="J82" s="301"/>
      <c r="K82" s="301"/>
      <c r="L82" s="318"/>
      <c r="M82" s="319"/>
      <c r="N82" s="301"/>
      <c r="O82" s="301"/>
      <c r="P82" s="301"/>
      <c r="Q82" s="429"/>
    </row>
    <row r="83" spans="1:17" ht="18" customHeight="1">
      <c r="A83" s="255">
        <v>52</v>
      </c>
      <c r="B83" s="291" t="s">
        <v>345</v>
      </c>
      <c r="C83" s="292">
        <v>5128414</v>
      </c>
      <c r="D83" s="118" t="s">
        <v>12</v>
      </c>
      <c r="E83" s="91" t="s">
        <v>325</v>
      </c>
      <c r="F83" s="387">
        <v>-1000</v>
      </c>
      <c r="G83" s="318">
        <v>917399</v>
      </c>
      <c r="H83" s="319">
        <v>918196</v>
      </c>
      <c r="I83" s="301">
        <f>G83-H83</f>
        <v>-797</v>
      </c>
      <c r="J83" s="301">
        <f>$F83*I83</f>
        <v>797000</v>
      </c>
      <c r="K83" s="301">
        <f>J83/1000000</f>
        <v>0.797</v>
      </c>
      <c r="L83" s="318">
        <v>979168</v>
      </c>
      <c r="M83" s="319">
        <v>979168</v>
      </c>
      <c r="N83" s="301">
        <f>L83-M83</f>
        <v>0</v>
      </c>
      <c r="O83" s="301">
        <f>$F83*N83</f>
        <v>0</v>
      </c>
      <c r="P83" s="301">
        <f>O83/1000000</f>
        <v>0</v>
      </c>
      <c r="Q83" s="429"/>
    </row>
    <row r="84" spans="1:17" ht="18" customHeight="1">
      <c r="A84" s="255">
        <v>53</v>
      </c>
      <c r="B84" s="291" t="s">
        <v>166</v>
      </c>
      <c r="C84" s="292">
        <v>4902504</v>
      </c>
      <c r="D84" s="118" t="s">
        <v>12</v>
      </c>
      <c r="E84" s="91" t="s">
        <v>325</v>
      </c>
      <c r="F84" s="387">
        <v>-1000</v>
      </c>
      <c r="G84" s="318">
        <v>999544</v>
      </c>
      <c r="H84" s="319">
        <v>1000414</v>
      </c>
      <c r="I84" s="301">
        <f>G84-H84</f>
        <v>-870</v>
      </c>
      <c r="J84" s="301">
        <f>$F84*I84</f>
        <v>870000</v>
      </c>
      <c r="K84" s="301">
        <f>J84/1000000</f>
        <v>0.87</v>
      </c>
      <c r="L84" s="318">
        <v>994716</v>
      </c>
      <c r="M84" s="319">
        <v>994716</v>
      </c>
      <c r="N84" s="301">
        <f>L84-M84</f>
        <v>0</v>
      </c>
      <c r="O84" s="301">
        <f>$F84*N84</f>
        <v>0</v>
      </c>
      <c r="P84" s="301">
        <f>O84/1000000</f>
        <v>0</v>
      </c>
      <c r="Q84" s="429"/>
    </row>
    <row r="85" spans="1:17" ht="18" customHeight="1">
      <c r="A85" s="255">
        <v>54</v>
      </c>
      <c r="B85" s="291" t="s">
        <v>410</v>
      </c>
      <c r="C85" s="292">
        <v>5128426</v>
      </c>
      <c r="D85" s="118" t="s">
        <v>12</v>
      </c>
      <c r="E85" s="91" t="s">
        <v>325</v>
      </c>
      <c r="F85" s="387">
        <v>-1000</v>
      </c>
      <c r="G85" s="318">
        <v>515</v>
      </c>
      <c r="H85" s="319">
        <v>1661</v>
      </c>
      <c r="I85" s="301">
        <f>G85-H85</f>
        <v>-1146</v>
      </c>
      <c r="J85" s="301">
        <f>$F85*I85</f>
        <v>1146000</v>
      </c>
      <c r="K85" s="301">
        <f>J85/1000000</f>
        <v>1.146</v>
      </c>
      <c r="L85" s="318">
        <v>987095</v>
      </c>
      <c r="M85" s="319">
        <v>987117</v>
      </c>
      <c r="N85" s="301">
        <f>L85-M85</f>
        <v>-22</v>
      </c>
      <c r="O85" s="301">
        <f>$F85*N85</f>
        <v>22000</v>
      </c>
      <c r="P85" s="301">
        <f>O85/1000000</f>
        <v>0.022</v>
      </c>
      <c r="Q85" s="429"/>
    </row>
    <row r="86" spans="2:17" ht="18" customHeight="1">
      <c r="B86" s="420" t="s">
        <v>362</v>
      </c>
      <c r="C86" s="292"/>
      <c r="D86" s="118"/>
      <c r="E86" s="91"/>
      <c r="F86" s="387"/>
      <c r="G86" s="318"/>
      <c r="H86" s="319"/>
      <c r="I86" s="301"/>
      <c r="J86" s="301"/>
      <c r="K86" s="301"/>
      <c r="L86" s="318"/>
      <c r="M86" s="319"/>
      <c r="N86" s="301"/>
      <c r="O86" s="301"/>
      <c r="P86" s="301"/>
      <c r="Q86" s="429"/>
    </row>
    <row r="87" spans="1:17" ht="18" customHeight="1">
      <c r="A87" s="255">
        <v>55</v>
      </c>
      <c r="B87" s="291" t="s">
        <v>363</v>
      </c>
      <c r="C87" s="292">
        <v>4902509</v>
      </c>
      <c r="D87" s="118" t="s">
        <v>12</v>
      </c>
      <c r="E87" s="91" t="s">
        <v>325</v>
      </c>
      <c r="F87" s="387">
        <v>4000</v>
      </c>
      <c r="G87" s="318">
        <v>999895</v>
      </c>
      <c r="H87" s="319">
        <v>999950</v>
      </c>
      <c r="I87" s="301">
        <v>0</v>
      </c>
      <c r="J87" s="301">
        <v>0</v>
      </c>
      <c r="K87" s="301">
        <v>0</v>
      </c>
      <c r="L87" s="318">
        <v>999994</v>
      </c>
      <c r="M87" s="319">
        <v>999997</v>
      </c>
      <c r="N87" s="301">
        <v>0</v>
      </c>
      <c r="O87" s="301">
        <v>0</v>
      </c>
      <c r="P87" s="301">
        <v>0</v>
      </c>
      <c r="Q87" s="429" t="s">
        <v>469</v>
      </c>
    </row>
    <row r="88" spans="1:17" ht="18" customHeight="1">
      <c r="A88" s="255">
        <v>56</v>
      </c>
      <c r="B88" s="339" t="s">
        <v>364</v>
      </c>
      <c r="C88" s="292">
        <v>4865026</v>
      </c>
      <c r="D88" s="118" t="s">
        <v>12</v>
      </c>
      <c r="E88" s="91" t="s">
        <v>325</v>
      </c>
      <c r="F88" s="387">
        <v>800</v>
      </c>
      <c r="G88" s="318">
        <v>981779</v>
      </c>
      <c r="H88" s="319">
        <v>981779</v>
      </c>
      <c r="I88" s="301">
        <f>G88-H88</f>
        <v>0</v>
      </c>
      <c r="J88" s="301">
        <f>$F88*I88</f>
        <v>0</v>
      </c>
      <c r="K88" s="301">
        <f>J88/1000000</f>
        <v>0</v>
      </c>
      <c r="L88" s="318">
        <v>612</v>
      </c>
      <c r="M88" s="319">
        <v>612</v>
      </c>
      <c r="N88" s="301">
        <f>L88-M88</f>
        <v>0</v>
      </c>
      <c r="O88" s="301">
        <f>$F88*N88</f>
        <v>0</v>
      </c>
      <c r="P88" s="301">
        <f>O88/1000000</f>
        <v>0</v>
      </c>
      <c r="Q88" s="429"/>
    </row>
    <row r="89" spans="1:17" ht="18" customHeight="1">
      <c r="A89" s="255">
        <v>57</v>
      </c>
      <c r="B89" s="291" t="s">
        <v>339</v>
      </c>
      <c r="C89" s="292">
        <v>5100233</v>
      </c>
      <c r="D89" s="118" t="s">
        <v>12</v>
      </c>
      <c r="E89" s="91" t="s">
        <v>325</v>
      </c>
      <c r="F89" s="387">
        <v>800</v>
      </c>
      <c r="G89" s="318">
        <v>950527</v>
      </c>
      <c r="H89" s="319">
        <v>950632</v>
      </c>
      <c r="I89" s="301">
        <f>G89-H89</f>
        <v>-105</v>
      </c>
      <c r="J89" s="301">
        <f>$F89*I89</f>
        <v>-84000</v>
      </c>
      <c r="K89" s="301">
        <f>J89/1000000</f>
        <v>-0.084</v>
      </c>
      <c r="L89" s="318">
        <v>999494</v>
      </c>
      <c r="M89" s="319">
        <v>999500</v>
      </c>
      <c r="N89" s="301">
        <f>L89-M89</f>
        <v>-6</v>
      </c>
      <c r="O89" s="301">
        <f>$F89*N89</f>
        <v>-4800</v>
      </c>
      <c r="P89" s="301">
        <f>O89/1000000</f>
        <v>-0.0048</v>
      </c>
      <c r="Q89" s="429"/>
    </row>
    <row r="90" spans="1:17" ht="15" customHeight="1">
      <c r="A90" s="255">
        <v>58</v>
      </c>
      <c r="B90" s="291" t="s">
        <v>367</v>
      </c>
      <c r="C90" s="292">
        <v>4864971</v>
      </c>
      <c r="D90" s="118" t="s">
        <v>12</v>
      </c>
      <c r="E90" s="91" t="s">
        <v>325</v>
      </c>
      <c r="F90" s="387">
        <v>-800</v>
      </c>
      <c r="G90" s="318">
        <v>0</v>
      </c>
      <c r="H90" s="319">
        <v>0</v>
      </c>
      <c r="I90" s="301">
        <f>G90-H90</f>
        <v>0</v>
      </c>
      <c r="J90" s="301">
        <f>$F90*I90</f>
        <v>0</v>
      </c>
      <c r="K90" s="301">
        <f>J90/1000000</f>
        <v>0</v>
      </c>
      <c r="L90" s="318">
        <v>999495</v>
      </c>
      <c r="M90" s="319">
        <v>999495</v>
      </c>
      <c r="N90" s="301">
        <f>L90-M90</f>
        <v>0</v>
      </c>
      <c r="O90" s="301">
        <f>$F90*N90</f>
        <v>0</v>
      </c>
      <c r="P90" s="301">
        <f>O90/1000000</f>
        <v>0</v>
      </c>
      <c r="Q90" s="429"/>
    </row>
    <row r="91" spans="1:17" ht="15" customHeight="1">
      <c r="A91" s="255">
        <v>59</v>
      </c>
      <c r="B91" s="291" t="s">
        <v>411</v>
      </c>
      <c r="C91" s="292">
        <v>4865049</v>
      </c>
      <c r="D91" s="118" t="s">
        <v>12</v>
      </c>
      <c r="E91" s="91" t="s">
        <v>325</v>
      </c>
      <c r="F91" s="387">
        <v>800</v>
      </c>
      <c r="G91" s="318">
        <v>999516</v>
      </c>
      <c r="H91" s="319">
        <v>999537</v>
      </c>
      <c r="I91" s="301">
        <f>G91-H91</f>
        <v>-21</v>
      </c>
      <c r="J91" s="301">
        <f>$F91*I91</f>
        <v>-16800</v>
      </c>
      <c r="K91" s="301">
        <f>J91/1000000</f>
        <v>-0.0168</v>
      </c>
      <c r="L91" s="318">
        <v>999829</v>
      </c>
      <c r="M91" s="319">
        <v>999825</v>
      </c>
      <c r="N91" s="301">
        <f>L91-M91</f>
        <v>4</v>
      </c>
      <c r="O91" s="301">
        <f>$F91*N91</f>
        <v>3200</v>
      </c>
      <c r="P91" s="301">
        <f>O91/1000000</f>
        <v>0.0032</v>
      </c>
      <c r="Q91" s="429"/>
    </row>
    <row r="92" spans="1:17" ht="15" customHeight="1">
      <c r="A92" s="255">
        <v>60</v>
      </c>
      <c r="B92" s="291" t="s">
        <v>412</v>
      </c>
      <c r="C92" s="292">
        <v>5128436</v>
      </c>
      <c r="D92" s="118" t="s">
        <v>12</v>
      </c>
      <c r="E92" s="91" t="s">
        <v>325</v>
      </c>
      <c r="F92" s="387">
        <v>800</v>
      </c>
      <c r="G92" s="318">
        <v>996348</v>
      </c>
      <c r="H92" s="319">
        <v>996330</v>
      </c>
      <c r="I92" s="301">
        <f>G92-H92</f>
        <v>18</v>
      </c>
      <c r="J92" s="301">
        <f>$F92*I92</f>
        <v>14400</v>
      </c>
      <c r="K92" s="301">
        <f>J92/1000000</f>
        <v>0.0144</v>
      </c>
      <c r="L92" s="318">
        <v>35</v>
      </c>
      <c r="M92" s="319">
        <v>30</v>
      </c>
      <c r="N92" s="301">
        <f>L92-M92</f>
        <v>5</v>
      </c>
      <c r="O92" s="301">
        <f>$F92*N92</f>
        <v>4000</v>
      </c>
      <c r="P92" s="301">
        <f>O92/1000000</f>
        <v>0.004</v>
      </c>
      <c r="Q92" s="429"/>
    </row>
    <row r="93" spans="2:17" ht="15" customHeight="1">
      <c r="B93" s="269" t="s">
        <v>98</v>
      </c>
      <c r="C93" s="292"/>
      <c r="D93" s="80"/>
      <c r="E93" s="80"/>
      <c r="F93" s="297"/>
      <c r="G93" s="318"/>
      <c r="H93" s="319"/>
      <c r="I93" s="301"/>
      <c r="J93" s="301"/>
      <c r="K93" s="301"/>
      <c r="L93" s="318"/>
      <c r="M93" s="319"/>
      <c r="N93" s="301"/>
      <c r="O93" s="301"/>
      <c r="P93" s="301"/>
      <c r="Q93" s="429"/>
    </row>
    <row r="94" spans="1:17" ht="15" customHeight="1">
      <c r="A94" s="255">
        <v>61</v>
      </c>
      <c r="B94" s="291" t="s">
        <v>109</v>
      </c>
      <c r="C94" s="292">
        <v>4864949</v>
      </c>
      <c r="D94" s="118" t="s">
        <v>12</v>
      </c>
      <c r="E94" s="91" t="s">
        <v>325</v>
      </c>
      <c r="F94" s="299">
        <v>2000</v>
      </c>
      <c r="G94" s="318">
        <v>995892</v>
      </c>
      <c r="H94" s="319">
        <v>996054</v>
      </c>
      <c r="I94" s="264">
        <f>G94-H94</f>
        <v>-162</v>
      </c>
      <c r="J94" s="264">
        <f>$F94*I94</f>
        <v>-324000</v>
      </c>
      <c r="K94" s="264">
        <f>J94/1000000</f>
        <v>-0.324</v>
      </c>
      <c r="L94" s="318">
        <v>999516</v>
      </c>
      <c r="M94" s="319">
        <v>999516</v>
      </c>
      <c r="N94" s="319">
        <f>L94-M94</f>
        <v>0</v>
      </c>
      <c r="O94" s="319">
        <f>$F94*N94</f>
        <v>0</v>
      </c>
      <c r="P94" s="319">
        <f>O94/1000000</f>
        <v>0</v>
      </c>
      <c r="Q94" s="441"/>
    </row>
    <row r="95" spans="1:17" ht="15" customHeight="1">
      <c r="A95" s="255">
        <v>62</v>
      </c>
      <c r="B95" s="291" t="s">
        <v>110</v>
      </c>
      <c r="C95" s="292">
        <v>4865016</v>
      </c>
      <c r="D95" s="118" t="s">
        <v>12</v>
      </c>
      <c r="E95" s="91" t="s">
        <v>325</v>
      </c>
      <c r="F95" s="299">
        <v>800</v>
      </c>
      <c r="G95" s="263">
        <v>7</v>
      </c>
      <c r="H95" s="264">
        <v>7</v>
      </c>
      <c r="I95" s="301">
        <v>0</v>
      </c>
      <c r="J95" s="301">
        <v>0</v>
      </c>
      <c r="K95" s="301">
        <v>0</v>
      </c>
      <c r="L95" s="263">
        <v>999722</v>
      </c>
      <c r="M95" s="264">
        <v>999722</v>
      </c>
      <c r="N95" s="301">
        <v>0</v>
      </c>
      <c r="O95" s="301">
        <v>0</v>
      </c>
      <c r="P95" s="301">
        <v>0</v>
      </c>
      <c r="Q95" s="441"/>
    </row>
    <row r="96" spans="1:17" ht="15" customHeight="1">
      <c r="A96" s="255"/>
      <c r="B96" s="293" t="s">
        <v>165</v>
      </c>
      <c r="C96" s="292"/>
      <c r="D96" s="118"/>
      <c r="E96" s="118"/>
      <c r="F96" s="299"/>
      <c r="G96" s="318"/>
      <c r="H96" s="319"/>
      <c r="I96" s="301"/>
      <c r="J96" s="301"/>
      <c r="K96" s="301"/>
      <c r="L96" s="318"/>
      <c r="M96" s="319"/>
      <c r="N96" s="301"/>
      <c r="O96" s="301"/>
      <c r="P96" s="301"/>
      <c r="Q96" s="429"/>
    </row>
    <row r="97" spans="1:17" s="814" customFormat="1" ht="15" customHeight="1">
      <c r="A97" s="807">
        <v>63</v>
      </c>
      <c r="B97" s="808" t="s">
        <v>35</v>
      </c>
      <c r="C97" s="809">
        <v>4864966</v>
      </c>
      <c r="D97" s="810" t="s">
        <v>12</v>
      </c>
      <c r="E97" s="811" t="s">
        <v>325</v>
      </c>
      <c r="F97" s="812">
        <v>-2000</v>
      </c>
      <c r="G97" s="318">
        <v>71210</v>
      </c>
      <c r="H97" s="319">
        <v>69649</v>
      </c>
      <c r="I97" s="301">
        <f>G97-H97</f>
        <v>1561</v>
      </c>
      <c r="J97" s="301">
        <f>$F97*I97</f>
        <v>-3122000</v>
      </c>
      <c r="K97" s="301">
        <f>J97/1000000</f>
        <v>-3.122</v>
      </c>
      <c r="L97" s="318">
        <v>923</v>
      </c>
      <c r="M97" s="319">
        <v>923</v>
      </c>
      <c r="N97" s="301">
        <f>L97-M97</f>
        <v>0</v>
      </c>
      <c r="O97" s="301">
        <f>$F97*N97</f>
        <v>0</v>
      </c>
      <c r="P97" s="301">
        <f>O97/1000000</f>
        <v>0</v>
      </c>
      <c r="Q97" s="813" t="s">
        <v>472</v>
      </c>
    </row>
    <row r="98" spans="1:17" ht="15" customHeight="1">
      <c r="A98" s="255">
        <v>64</v>
      </c>
      <c r="B98" s="291" t="s">
        <v>166</v>
      </c>
      <c r="C98" s="292">
        <v>5128415</v>
      </c>
      <c r="D98" s="118" t="s">
        <v>12</v>
      </c>
      <c r="E98" s="91" t="s">
        <v>325</v>
      </c>
      <c r="F98" s="299">
        <v>-1000</v>
      </c>
      <c r="G98" s="318">
        <v>15071</v>
      </c>
      <c r="H98" s="319">
        <v>12861</v>
      </c>
      <c r="I98" s="301">
        <f>G98-H98</f>
        <v>2210</v>
      </c>
      <c r="J98" s="301">
        <f>$F98*I98</f>
        <v>-2210000</v>
      </c>
      <c r="K98" s="301">
        <f>J98/1000000</f>
        <v>-2.21</v>
      </c>
      <c r="L98" s="318">
        <v>2798</v>
      </c>
      <c r="M98" s="319">
        <v>2798</v>
      </c>
      <c r="N98" s="301">
        <f>L98-M98</f>
        <v>0</v>
      </c>
      <c r="O98" s="301">
        <f>$F98*N98</f>
        <v>0</v>
      </c>
      <c r="P98" s="301">
        <f>O98/1000000</f>
        <v>0</v>
      </c>
      <c r="Q98" s="429"/>
    </row>
    <row r="99" spans="1:17" ht="15" customHeight="1">
      <c r="A99" s="255">
        <v>65</v>
      </c>
      <c r="B99" s="291" t="s">
        <v>410</v>
      </c>
      <c r="C99" s="292">
        <v>4864999</v>
      </c>
      <c r="D99" s="118" t="s">
        <v>12</v>
      </c>
      <c r="E99" s="91" t="s">
        <v>325</v>
      </c>
      <c r="F99" s="299">
        <v>-1000</v>
      </c>
      <c r="G99" s="318">
        <v>116414</v>
      </c>
      <c r="H99" s="319">
        <v>115924</v>
      </c>
      <c r="I99" s="301">
        <f>G99-H99</f>
        <v>490</v>
      </c>
      <c r="J99" s="301">
        <f>$F99*I99</f>
        <v>-490000</v>
      </c>
      <c r="K99" s="301">
        <f>J99/1000000</f>
        <v>-0.49</v>
      </c>
      <c r="L99" s="318">
        <v>1469</v>
      </c>
      <c r="M99" s="319">
        <v>1469</v>
      </c>
      <c r="N99" s="301">
        <f>L99-M99</f>
        <v>0</v>
      </c>
      <c r="O99" s="301">
        <f>$F99*N99</f>
        <v>0</v>
      </c>
      <c r="P99" s="301">
        <f>O99/1000000</f>
        <v>0</v>
      </c>
      <c r="Q99" s="429"/>
    </row>
    <row r="100" spans="1:17" ht="15" customHeight="1">
      <c r="A100" s="255"/>
      <c r="B100" s="296" t="s">
        <v>26</v>
      </c>
      <c r="C100" s="272"/>
      <c r="D100" s="51"/>
      <c r="E100" s="51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ht="15" customHeight="1">
      <c r="A101" s="255">
        <v>66</v>
      </c>
      <c r="B101" s="84" t="s">
        <v>75</v>
      </c>
      <c r="C101" s="313">
        <v>5295192</v>
      </c>
      <c r="D101" s="306" t="s">
        <v>12</v>
      </c>
      <c r="E101" s="306" t="s">
        <v>325</v>
      </c>
      <c r="F101" s="313">
        <v>100</v>
      </c>
      <c r="G101" s="318">
        <v>15405</v>
      </c>
      <c r="H101" s="319">
        <v>15325</v>
      </c>
      <c r="I101" s="319">
        <f>G101-H101</f>
        <v>80</v>
      </c>
      <c r="J101" s="319">
        <f>$F101*I101</f>
        <v>8000</v>
      </c>
      <c r="K101" s="319">
        <f>J101/1000000</f>
        <v>0.008</v>
      </c>
      <c r="L101" s="318">
        <v>143076</v>
      </c>
      <c r="M101" s="319">
        <v>142996</v>
      </c>
      <c r="N101" s="319">
        <f aca="true" t="shared" si="12" ref="N101:N107">L101-M101</f>
        <v>80</v>
      </c>
      <c r="O101" s="319">
        <f aca="true" t="shared" si="13" ref="O101:O107">$F101*N101</f>
        <v>8000</v>
      </c>
      <c r="P101" s="320">
        <f aca="true" t="shared" si="14" ref="P101:P107">O101/1000000</f>
        <v>0.008</v>
      </c>
      <c r="Q101" s="429"/>
    </row>
    <row r="102" spans="1:17" ht="15" customHeight="1">
      <c r="A102" s="255">
        <v>67</v>
      </c>
      <c r="B102" s="293" t="s">
        <v>45</v>
      </c>
      <c r="C102" s="292"/>
      <c r="D102" s="118"/>
      <c r="E102" s="118"/>
      <c r="F102" s="299">
        <v>100</v>
      </c>
      <c r="G102" s="318"/>
      <c r="H102" s="319"/>
      <c r="I102" s="301"/>
      <c r="J102" s="301"/>
      <c r="K102" s="301"/>
      <c r="L102" s="318">
        <v>123184</v>
      </c>
      <c r="M102" s="319">
        <v>122449</v>
      </c>
      <c r="N102" s="319">
        <f t="shared" si="12"/>
        <v>735</v>
      </c>
      <c r="O102" s="319">
        <f t="shared" si="13"/>
        <v>73500</v>
      </c>
      <c r="P102" s="320">
        <f t="shared" si="14"/>
        <v>0.0735</v>
      </c>
      <c r="Q102" s="429"/>
    </row>
    <row r="103" spans="1:17" ht="15" customHeight="1">
      <c r="A103" s="255">
        <v>68</v>
      </c>
      <c r="B103" s="291" t="s">
        <v>326</v>
      </c>
      <c r="C103" s="292">
        <v>4865149</v>
      </c>
      <c r="D103" s="118" t="s">
        <v>12</v>
      </c>
      <c r="E103" s="91" t="s">
        <v>325</v>
      </c>
      <c r="F103" s="299">
        <v>187.5</v>
      </c>
      <c r="G103" s="318">
        <v>997452</v>
      </c>
      <c r="H103" s="319">
        <v>997459</v>
      </c>
      <c r="I103" s="301">
        <f>G103-H103</f>
        <v>-7</v>
      </c>
      <c r="J103" s="301">
        <f>$F103*I103</f>
        <v>-1312.5</v>
      </c>
      <c r="K103" s="301">
        <f>J103/1000000</f>
        <v>-0.0013125</v>
      </c>
      <c r="L103" s="318">
        <v>999924</v>
      </c>
      <c r="M103" s="319">
        <v>999947</v>
      </c>
      <c r="N103" s="301">
        <f t="shared" si="12"/>
        <v>-23</v>
      </c>
      <c r="O103" s="301">
        <f t="shared" si="13"/>
        <v>-4312.5</v>
      </c>
      <c r="P103" s="301">
        <f t="shared" si="14"/>
        <v>-0.0043125</v>
      </c>
      <c r="Q103" s="430"/>
    </row>
    <row r="104" spans="1:17" ht="15" customHeight="1">
      <c r="A104" s="255">
        <v>69</v>
      </c>
      <c r="B104" s="291" t="s">
        <v>419</v>
      </c>
      <c r="C104" s="292">
        <v>5295156</v>
      </c>
      <c r="D104" s="118" t="s">
        <v>12</v>
      </c>
      <c r="E104" s="91" t="s">
        <v>325</v>
      </c>
      <c r="F104" s="299">
        <v>400</v>
      </c>
      <c r="G104" s="318">
        <v>949867</v>
      </c>
      <c r="H104" s="319">
        <v>949867</v>
      </c>
      <c r="I104" s="301">
        <f>G104-H104</f>
        <v>0</v>
      </c>
      <c r="J104" s="301">
        <f>$F104*I104</f>
        <v>0</v>
      </c>
      <c r="K104" s="301">
        <f>J104/1000000</f>
        <v>0</v>
      </c>
      <c r="L104" s="318">
        <v>997977</v>
      </c>
      <c r="M104" s="319">
        <v>998332</v>
      </c>
      <c r="N104" s="301">
        <f t="shared" si="12"/>
        <v>-355</v>
      </c>
      <c r="O104" s="301">
        <f t="shared" si="13"/>
        <v>-142000</v>
      </c>
      <c r="P104" s="301">
        <f t="shared" si="14"/>
        <v>-0.142</v>
      </c>
      <c r="Q104" s="430"/>
    </row>
    <row r="105" spans="1:17" ht="15" customHeight="1">
      <c r="A105" s="255"/>
      <c r="B105" s="291"/>
      <c r="C105" s="292"/>
      <c r="D105" s="118"/>
      <c r="E105" s="91"/>
      <c r="F105" s="299">
        <v>400</v>
      </c>
      <c r="G105" s="318"/>
      <c r="H105" s="319"/>
      <c r="I105" s="301"/>
      <c r="J105" s="301"/>
      <c r="K105" s="301"/>
      <c r="L105" s="318">
        <v>995641</v>
      </c>
      <c r="M105" s="319">
        <v>995608</v>
      </c>
      <c r="N105" s="301">
        <f t="shared" si="12"/>
        <v>33</v>
      </c>
      <c r="O105" s="301">
        <f t="shared" si="13"/>
        <v>13200</v>
      </c>
      <c r="P105" s="301">
        <f t="shared" si="14"/>
        <v>0.0132</v>
      </c>
      <c r="Q105" s="430"/>
    </row>
    <row r="106" spans="1:17" ht="15" customHeight="1">
      <c r="A106" s="255"/>
      <c r="B106" s="291"/>
      <c r="C106" s="292"/>
      <c r="D106" s="118"/>
      <c r="E106" s="91"/>
      <c r="F106" s="299">
        <v>400</v>
      </c>
      <c r="G106" s="318"/>
      <c r="H106" s="319"/>
      <c r="I106" s="301"/>
      <c r="J106" s="301"/>
      <c r="K106" s="301"/>
      <c r="L106" s="318">
        <v>996647</v>
      </c>
      <c r="M106" s="319">
        <v>996490</v>
      </c>
      <c r="N106" s="301">
        <f t="shared" si="12"/>
        <v>157</v>
      </c>
      <c r="O106" s="301">
        <f t="shared" si="13"/>
        <v>62800</v>
      </c>
      <c r="P106" s="301">
        <f t="shared" si="14"/>
        <v>0.0628</v>
      </c>
      <c r="Q106" s="430"/>
    </row>
    <row r="107" spans="1:17" ht="15" customHeight="1">
      <c r="A107" s="255">
        <v>70</v>
      </c>
      <c r="B107" s="291" t="s">
        <v>420</v>
      </c>
      <c r="C107" s="292">
        <v>5295157</v>
      </c>
      <c r="D107" s="118" t="s">
        <v>12</v>
      </c>
      <c r="E107" s="91" t="s">
        <v>325</v>
      </c>
      <c r="F107" s="299">
        <v>400</v>
      </c>
      <c r="G107" s="318">
        <v>10619</v>
      </c>
      <c r="H107" s="319">
        <v>10619</v>
      </c>
      <c r="I107" s="301">
        <f>G107-H107</f>
        <v>0</v>
      </c>
      <c r="J107" s="301">
        <f>$F107*I107</f>
        <v>0</v>
      </c>
      <c r="K107" s="301">
        <f>J107/1000000</f>
        <v>0</v>
      </c>
      <c r="L107" s="318">
        <v>73180</v>
      </c>
      <c r="M107" s="319">
        <v>72909</v>
      </c>
      <c r="N107" s="301">
        <f t="shared" si="12"/>
        <v>271</v>
      </c>
      <c r="O107" s="301">
        <f t="shared" si="13"/>
        <v>108400</v>
      </c>
      <c r="P107" s="301">
        <f t="shared" si="14"/>
        <v>0.1084</v>
      </c>
      <c r="Q107" s="430"/>
    </row>
    <row r="108" spans="1:17" ht="15" customHeight="1">
      <c r="A108" s="255"/>
      <c r="B108" s="296" t="s">
        <v>34</v>
      </c>
      <c r="C108" s="313"/>
      <c r="D108" s="326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20"/>
      <c r="Q108" s="429"/>
    </row>
    <row r="109" spans="1:17" ht="15" customHeight="1">
      <c r="A109" s="255">
        <v>71</v>
      </c>
      <c r="B109" s="747" t="s">
        <v>339</v>
      </c>
      <c r="C109" s="313">
        <v>5128439</v>
      </c>
      <c r="D109" s="325" t="s">
        <v>12</v>
      </c>
      <c r="E109" s="306" t="s">
        <v>325</v>
      </c>
      <c r="F109" s="313">
        <v>800</v>
      </c>
      <c r="G109" s="318">
        <v>918785</v>
      </c>
      <c r="H109" s="319">
        <v>921567</v>
      </c>
      <c r="I109" s="319">
        <f>G109-H109</f>
        <v>-2782</v>
      </c>
      <c r="J109" s="319">
        <f>$F109*I109</f>
        <v>-2225600</v>
      </c>
      <c r="K109" s="319">
        <f>J109/1000000</f>
        <v>-2.2256</v>
      </c>
      <c r="L109" s="318">
        <v>997978</v>
      </c>
      <c r="M109" s="319">
        <v>997983</v>
      </c>
      <c r="N109" s="319">
        <f>L109-M109</f>
        <v>-5</v>
      </c>
      <c r="O109" s="319">
        <f>$F109*N109</f>
        <v>-4000</v>
      </c>
      <c r="P109" s="320">
        <f>O109/1000000</f>
        <v>-0.004</v>
      </c>
      <c r="Q109" s="441"/>
    </row>
    <row r="110" spans="1:17" ht="15" customHeight="1">
      <c r="A110" s="255"/>
      <c r="B110" s="647" t="s">
        <v>416</v>
      </c>
      <c r="C110" s="313"/>
      <c r="D110" s="325"/>
      <c r="E110" s="306"/>
      <c r="F110" s="313"/>
      <c r="G110" s="318"/>
      <c r="H110" s="319"/>
      <c r="I110" s="319"/>
      <c r="J110" s="319"/>
      <c r="K110" s="319"/>
      <c r="L110" s="318"/>
      <c r="M110" s="319"/>
      <c r="N110" s="319"/>
      <c r="O110" s="319"/>
      <c r="P110" s="319"/>
      <c r="Q110" s="441"/>
    </row>
    <row r="111" spans="1:17" ht="15" customHeight="1">
      <c r="A111" s="255">
        <v>72</v>
      </c>
      <c r="B111" s="648" t="s">
        <v>417</v>
      </c>
      <c r="C111" s="313">
        <v>5295127</v>
      </c>
      <c r="D111" s="325" t="s">
        <v>12</v>
      </c>
      <c r="E111" s="306" t="s">
        <v>325</v>
      </c>
      <c r="F111" s="313">
        <v>100</v>
      </c>
      <c r="G111" s="318">
        <v>447192</v>
      </c>
      <c r="H111" s="319">
        <v>446263</v>
      </c>
      <c r="I111" s="319">
        <f>G111-H111</f>
        <v>929</v>
      </c>
      <c r="J111" s="319">
        <f>$F111*I111</f>
        <v>92900</v>
      </c>
      <c r="K111" s="319">
        <f>J111/1000000</f>
        <v>0.0929</v>
      </c>
      <c r="L111" s="318">
        <v>85516</v>
      </c>
      <c r="M111" s="319">
        <v>85363</v>
      </c>
      <c r="N111" s="319">
        <f>L111-M111</f>
        <v>153</v>
      </c>
      <c r="O111" s="319">
        <f>$F111*N111</f>
        <v>15300</v>
      </c>
      <c r="P111" s="320">
        <f>O111/1000000</f>
        <v>0.0153</v>
      </c>
      <c r="Q111" s="441"/>
    </row>
    <row r="112" spans="1:17" ht="15" customHeight="1">
      <c r="A112" s="255">
        <v>73</v>
      </c>
      <c r="B112" s="648" t="s">
        <v>421</v>
      </c>
      <c r="C112" s="313">
        <v>5128400</v>
      </c>
      <c r="D112" s="325" t="s">
        <v>12</v>
      </c>
      <c r="E112" s="306" t="s">
        <v>325</v>
      </c>
      <c r="F112" s="313">
        <v>1000</v>
      </c>
      <c r="G112" s="318">
        <v>3997</v>
      </c>
      <c r="H112" s="319">
        <v>3972</v>
      </c>
      <c r="I112" s="319">
        <f>G112-H112</f>
        <v>25</v>
      </c>
      <c r="J112" s="319">
        <f>$F112*I112</f>
        <v>25000</v>
      </c>
      <c r="K112" s="319">
        <f>J112/1000000</f>
        <v>0.025</v>
      </c>
      <c r="L112" s="318">
        <v>1868</v>
      </c>
      <c r="M112" s="319">
        <v>1870</v>
      </c>
      <c r="N112" s="319">
        <f>L112-M112</f>
        <v>-2</v>
      </c>
      <c r="O112" s="319">
        <f>$F112*N112</f>
        <v>-2000</v>
      </c>
      <c r="P112" s="320">
        <f>O112/1000000</f>
        <v>-0.002</v>
      </c>
      <c r="Q112" s="441"/>
    </row>
    <row r="113" spans="2:17" ht="15" customHeight="1">
      <c r="B113" s="296" t="s">
        <v>177</v>
      </c>
      <c r="C113" s="313"/>
      <c r="D113" s="325"/>
      <c r="E113" s="306"/>
      <c r="F113" s="313"/>
      <c r="G113" s="318"/>
      <c r="H113" s="319"/>
      <c r="I113" s="319"/>
      <c r="J113" s="319"/>
      <c r="K113" s="319"/>
      <c r="L113" s="318"/>
      <c r="M113" s="319"/>
      <c r="N113" s="319"/>
      <c r="O113" s="319"/>
      <c r="P113" s="319"/>
      <c r="Q113" s="429"/>
    </row>
    <row r="114" spans="1:17" ht="15" customHeight="1">
      <c r="A114" s="255">
        <v>74</v>
      </c>
      <c r="B114" s="291" t="s">
        <v>341</v>
      </c>
      <c r="C114" s="313">
        <v>4902555</v>
      </c>
      <c r="D114" s="325" t="s">
        <v>12</v>
      </c>
      <c r="E114" s="306" t="s">
        <v>325</v>
      </c>
      <c r="F114" s="313">
        <v>75</v>
      </c>
      <c r="G114" s="318">
        <v>10809</v>
      </c>
      <c r="H114" s="319">
        <v>10809</v>
      </c>
      <c r="I114" s="319">
        <f>G114-H114</f>
        <v>0</v>
      </c>
      <c r="J114" s="319">
        <f>$F114*I114</f>
        <v>0</v>
      </c>
      <c r="K114" s="319">
        <f>J114/1000000</f>
        <v>0</v>
      </c>
      <c r="L114" s="318">
        <v>22800</v>
      </c>
      <c r="M114" s="319">
        <v>22336</v>
      </c>
      <c r="N114" s="319">
        <f>L114-M114</f>
        <v>464</v>
      </c>
      <c r="O114" s="319">
        <f>$F114*N114</f>
        <v>34800</v>
      </c>
      <c r="P114" s="320">
        <f>O114/1000000</f>
        <v>0.0348</v>
      </c>
      <c r="Q114" s="441"/>
    </row>
    <row r="115" spans="1:17" ht="15" customHeight="1">
      <c r="A115" s="255">
        <v>75</v>
      </c>
      <c r="B115" s="291" t="s">
        <v>342</v>
      </c>
      <c r="C115" s="313">
        <v>4902581</v>
      </c>
      <c r="D115" s="325" t="s">
        <v>12</v>
      </c>
      <c r="E115" s="306" t="s">
        <v>325</v>
      </c>
      <c r="F115" s="313">
        <v>100</v>
      </c>
      <c r="G115" s="318">
        <v>5309</v>
      </c>
      <c r="H115" s="319">
        <v>5309</v>
      </c>
      <c r="I115" s="319">
        <f>G115-H115</f>
        <v>0</v>
      </c>
      <c r="J115" s="319">
        <f>$F115*I115</f>
        <v>0</v>
      </c>
      <c r="K115" s="319">
        <f>J115/1000000</f>
        <v>0</v>
      </c>
      <c r="L115" s="318">
        <v>15247</v>
      </c>
      <c r="M115" s="319">
        <v>14709</v>
      </c>
      <c r="N115" s="319">
        <f>L115-M115</f>
        <v>538</v>
      </c>
      <c r="O115" s="319">
        <f>$F115*N115</f>
        <v>53800</v>
      </c>
      <c r="P115" s="320">
        <f>O115/1000000</f>
        <v>0.0538</v>
      </c>
      <c r="Q115" s="429"/>
    </row>
    <row r="116" spans="2:17" ht="15" customHeight="1">
      <c r="B116" s="296" t="s">
        <v>395</v>
      </c>
      <c r="C116" s="313"/>
      <c r="D116" s="325"/>
      <c r="E116" s="306"/>
      <c r="F116" s="313"/>
      <c r="G116" s="318"/>
      <c r="H116" s="319"/>
      <c r="I116" s="319"/>
      <c r="J116" s="319"/>
      <c r="K116" s="319"/>
      <c r="L116" s="318"/>
      <c r="M116" s="319"/>
      <c r="N116" s="319"/>
      <c r="O116" s="319"/>
      <c r="P116" s="319"/>
      <c r="Q116" s="429"/>
    </row>
    <row r="117" spans="1:17" ht="15" customHeight="1">
      <c r="A117" s="255">
        <v>76</v>
      </c>
      <c r="B117" s="291" t="s">
        <v>396</v>
      </c>
      <c r="C117" s="313">
        <v>4864861</v>
      </c>
      <c r="D117" s="325" t="s">
        <v>12</v>
      </c>
      <c r="E117" s="306" t="s">
        <v>325</v>
      </c>
      <c r="F117" s="313">
        <v>500</v>
      </c>
      <c r="G117" s="318">
        <v>8854</v>
      </c>
      <c r="H117" s="319">
        <v>8851</v>
      </c>
      <c r="I117" s="319">
        <f aca="true" t="shared" si="15" ref="I117:I125">G117-H117</f>
        <v>3</v>
      </c>
      <c r="J117" s="319">
        <f aca="true" t="shared" si="16" ref="J117:J125">$F117*I117</f>
        <v>1500</v>
      </c>
      <c r="K117" s="319">
        <f aca="true" t="shared" si="17" ref="K117:K125">J117/1000000</f>
        <v>0.0015</v>
      </c>
      <c r="L117" s="318">
        <v>3228</v>
      </c>
      <c r="M117" s="319">
        <v>3180</v>
      </c>
      <c r="N117" s="319">
        <f aca="true" t="shared" si="18" ref="N117:N125">L117-M117</f>
        <v>48</v>
      </c>
      <c r="O117" s="319">
        <f aca="true" t="shared" si="19" ref="O117:O125">$F117*N117</f>
        <v>24000</v>
      </c>
      <c r="P117" s="320">
        <f aca="true" t="shared" si="20" ref="P117:P125">O117/1000000</f>
        <v>0.024</v>
      </c>
      <c r="Q117" s="441"/>
    </row>
    <row r="118" spans="1:17" ht="15" customHeight="1">
      <c r="A118" s="255">
        <v>77</v>
      </c>
      <c r="B118" s="291" t="s">
        <v>397</v>
      </c>
      <c r="C118" s="313">
        <v>4864877</v>
      </c>
      <c r="D118" s="325" t="s">
        <v>12</v>
      </c>
      <c r="E118" s="306" t="s">
        <v>325</v>
      </c>
      <c r="F118" s="313">
        <v>1000</v>
      </c>
      <c r="G118" s="318">
        <v>999205</v>
      </c>
      <c r="H118" s="319">
        <v>999204</v>
      </c>
      <c r="I118" s="319">
        <f t="shared" si="15"/>
        <v>1</v>
      </c>
      <c r="J118" s="319">
        <f t="shared" si="16"/>
        <v>1000</v>
      </c>
      <c r="K118" s="319">
        <f t="shared" si="17"/>
        <v>0.001</v>
      </c>
      <c r="L118" s="318">
        <v>4201</v>
      </c>
      <c r="M118" s="319">
        <v>4180</v>
      </c>
      <c r="N118" s="319">
        <f t="shared" si="18"/>
        <v>21</v>
      </c>
      <c r="O118" s="319">
        <f t="shared" si="19"/>
        <v>21000</v>
      </c>
      <c r="P118" s="320">
        <f t="shared" si="20"/>
        <v>0.021</v>
      </c>
      <c r="Q118" s="429"/>
    </row>
    <row r="119" spans="1:17" ht="15" customHeight="1">
      <c r="A119" s="255">
        <v>78</v>
      </c>
      <c r="B119" s="291" t="s">
        <v>398</v>
      </c>
      <c r="C119" s="313">
        <v>4864841</v>
      </c>
      <c r="D119" s="325" t="s">
        <v>12</v>
      </c>
      <c r="E119" s="306" t="s">
        <v>325</v>
      </c>
      <c r="F119" s="313">
        <v>1000</v>
      </c>
      <c r="G119" s="318">
        <v>985835</v>
      </c>
      <c r="H119" s="319">
        <v>985837</v>
      </c>
      <c r="I119" s="319">
        <f t="shared" si="15"/>
        <v>-2</v>
      </c>
      <c r="J119" s="319">
        <f t="shared" si="16"/>
        <v>-2000</v>
      </c>
      <c r="K119" s="319">
        <f t="shared" si="17"/>
        <v>-0.002</v>
      </c>
      <c r="L119" s="318">
        <v>915</v>
      </c>
      <c r="M119" s="319">
        <v>974</v>
      </c>
      <c r="N119" s="319">
        <f t="shared" si="18"/>
        <v>-59</v>
      </c>
      <c r="O119" s="319">
        <f t="shared" si="19"/>
        <v>-59000</v>
      </c>
      <c r="P119" s="320">
        <f t="shared" si="20"/>
        <v>-0.059</v>
      </c>
      <c r="Q119" s="429"/>
    </row>
    <row r="120" spans="1:17" ht="15" customHeight="1">
      <c r="A120" s="255">
        <v>79</v>
      </c>
      <c r="B120" s="291" t="s">
        <v>399</v>
      </c>
      <c r="C120" s="313">
        <v>4864882</v>
      </c>
      <c r="D120" s="325" t="s">
        <v>12</v>
      </c>
      <c r="E120" s="306" t="s">
        <v>325</v>
      </c>
      <c r="F120" s="313">
        <v>1000</v>
      </c>
      <c r="G120" s="318">
        <v>6303</v>
      </c>
      <c r="H120" s="319">
        <v>6301</v>
      </c>
      <c r="I120" s="319">
        <f t="shared" si="15"/>
        <v>2</v>
      </c>
      <c r="J120" s="319">
        <f t="shared" si="16"/>
        <v>2000</v>
      </c>
      <c r="K120" s="319">
        <f t="shared" si="17"/>
        <v>0.002</v>
      </c>
      <c r="L120" s="318">
        <v>6636</v>
      </c>
      <c r="M120" s="319">
        <v>6593</v>
      </c>
      <c r="N120" s="319">
        <f t="shared" si="18"/>
        <v>43</v>
      </c>
      <c r="O120" s="319">
        <f t="shared" si="19"/>
        <v>43000</v>
      </c>
      <c r="P120" s="320">
        <f t="shared" si="20"/>
        <v>0.043</v>
      </c>
      <c r="Q120" s="429"/>
    </row>
    <row r="121" spans="1:17" ht="15" customHeight="1">
      <c r="A121" s="255">
        <v>80</v>
      </c>
      <c r="B121" s="291" t="s">
        <v>400</v>
      </c>
      <c r="C121" s="313">
        <v>4864824</v>
      </c>
      <c r="D121" s="325" t="s">
        <v>12</v>
      </c>
      <c r="E121" s="306" t="s">
        <v>325</v>
      </c>
      <c r="F121" s="313">
        <v>160</v>
      </c>
      <c r="G121" s="318">
        <v>3524</v>
      </c>
      <c r="H121" s="319">
        <v>3547</v>
      </c>
      <c r="I121" s="319">
        <f>G121-H121</f>
        <v>-23</v>
      </c>
      <c r="J121" s="319">
        <f>$F121*I121</f>
        <v>-3680</v>
      </c>
      <c r="K121" s="319">
        <f>J121/1000000</f>
        <v>-0.00368</v>
      </c>
      <c r="L121" s="318">
        <v>1062</v>
      </c>
      <c r="M121" s="319">
        <v>90</v>
      </c>
      <c r="N121" s="319">
        <f>L121-M121</f>
        <v>972</v>
      </c>
      <c r="O121" s="319">
        <f>$F121*N121</f>
        <v>155520</v>
      </c>
      <c r="P121" s="319">
        <f>O121/1000000</f>
        <v>0.15552</v>
      </c>
      <c r="Q121" s="441"/>
    </row>
    <row r="122" spans="1:17" ht="15" customHeight="1">
      <c r="A122" s="270">
        <v>81</v>
      </c>
      <c r="B122" s="291" t="s">
        <v>401</v>
      </c>
      <c r="C122" s="313">
        <v>5295123</v>
      </c>
      <c r="D122" s="325" t="s">
        <v>12</v>
      </c>
      <c r="E122" s="306" t="s">
        <v>325</v>
      </c>
      <c r="F122" s="313">
        <v>100</v>
      </c>
      <c r="G122" s="318">
        <v>3752</v>
      </c>
      <c r="H122" s="319">
        <v>3655</v>
      </c>
      <c r="I122" s="319">
        <f>G122-H122</f>
        <v>97</v>
      </c>
      <c r="J122" s="319">
        <f>$F122*I122</f>
        <v>9700</v>
      </c>
      <c r="K122" s="319">
        <f>J122/1000000</f>
        <v>0.0097</v>
      </c>
      <c r="L122" s="318">
        <v>909498</v>
      </c>
      <c r="M122" s="319">
        <v>909495</v>
      </c>
      <c r="N122" s="319">
        <f>L122-M122</f>
        <v>3</v>
      </c>
      <c r="O122" s="319">
        <f>$F122*N122</f>
        <v>300</v>
      </c>
      <c r="P122" s="319">
        <f>O122/1000000</f>
        <v>0.0003</v>
      </c>
      <c r="Q122" s="441"/>
    </row>
    <row r="123" spans="1:17" ht="15" customHeight="1">
      <c r="A123" s="270"/>
      <c r="B123" s="291"/>
      <c r="C123" s="313"/>
      <c r="D123" s="325"/>
      <c r="E123" s="306"/>
      <c r="F123" s="313">
        <v>100</v>
      </c>
      <c r="G123" s="318"/>
      <c r="H123" s="319"/>
      <c r="I123" s="319"/>
      <c r="J123" s="319"/>
      <c r="K123" s="319"/>
      <c r="L123" s="318">
        <v>688</v>
      </c>
      <c r="M123" s="319">
        <v>13</v>
      </c>
      <c r="N123" s="319">
        <f>L123-M123</f>
        <v>675</v>
      </c>
      <c r="O123" s="319">
        <f>$F123*N123</f>
        <v>67500</v>
      </c>
      <c r="P123" s="319">
        <f>O123/1000000</f>
        <v>0.0675</v>
      </c>
      <c r="Q123" s="796"/>
    </row>
    <row r="124" spans="1:17" ht="15" customHeight="1">
      <c r="A124" s="303">
        <v>82</v>
      </c>
      <c r="B124" s="291" t="s">
        <v>423</v>
      </c>
      <c r="C124" s="313">
        <v>4864879</v>
      </c>
      <c r="D124" s="325" t="s">
        <v>12</v>
      </c>
      <c r="E124" s="306" t="s">
        <v>325</v>
      </c>
      <c r="F124" s="313">
        <v>1000</v>
      </c>
      <c r="G124" s="318">
        <v>4058</v>
      </c>
      <c r="H124" s="319">
        <v>4055</v>
      </c>
      <c r="I124" s="319">
        <f>G124-H124</f>
        <v>3</v>
      </c>
      <c r="J124" s="319">
        <f>$F124*I124</f>
        <v>3000</v>
      </c>
      <c r="K124" s="319">
        <f>J124/1000000</f>
        <v>0.003</v>
      </c>
      <c r="L124" s="318">
        <v>1094</v>
      </c>
      <c r="M124" s="319">
        <v>1030</v>
      </c>
      <c r="N124" s="319">
        <f>L124-M124</f>
        <v>64</v>
      </c>
      <c r="O124" s="319">
        <f>$F124*N124</f>
        <v>64000</v>
      </c>
      <c r="P124" s="319">
        <f>O124/1000000</f>
        <v>0.064</v>
      </c>
      <c r="Q124" s="796"/>
    </row>
    <row r="125" spans="1:17" s="101" customFormat="1" ht="15" customHeight="1">
      <c r="A125" s="303">
        <v>83</v>
      </c>
      <c r="B125" s="291" t="s">
        <v>424</v>
      </c>
      <c r="C125" s="657">
        <v>4864847</v>
      </c>
      <c r="D125" s="657" t="s">
        <v>12</v>
      </c>
      <c r="E125" s="306" t="s">
        <v>325</v>
      </c>
      <c r="F125" s="264">
        <v>1000</v>
      </c>
      <c r="G125" s="318">
        <v>4622</v>
      </c>
      <c r="H125" s="319">
        <v>4619</v>
      </c>
      <c r="I125" s="292">
        <f t="shared" si="15"/>
        <v>3</v>
      </c>
      <c r="J125" s="292">
        <f t="shared" si="16"/>
        <v>3000</v>
      </c>
      <c r="K125" s="264">
        <f t="shared" si="17"/>
        <v>0.003</v>
      </c>
      <c r="L125" s="318">
        <v>7373</v>
      </c>
      <c r="M125" s="319">
        <v>7292</v>
      </c>
      <c r="N125" s="292">
        <f t="shared" si="18"/>
        <v>81</v>
      </c>
      <c r="O125" s="292">
        <f t="shared" si="19"/>
        <v>81000</v>
      </c>
      <c r="P125" s="264">
        <f t="shared" si="20"/>
        <v>0.081</v>
      </c>
      <c r="Q125" s="796"/>
    </row>
    <row r="126" spans="2:17" ht="15" customHeight="1">
      <c r="B126" s="324" t="s">
        <v>433</v>
      </c>
      <c r="C126" s="37"/>
      <c r="D126" s="118"/>
      <c r="E126" s="91"/>
      <c r="F126" s="38"/>
      <c r="G126" s="318"/>
      <c r="H126" s="319"/>
      <c r="I126" s="301"/>
      <c r="J126" s="301"/>
      <c r="K126" s="301"/>
      <c r="L126" s="318"/>
      <c r="M126" s="319"/>
      <c r="N126" s="301"/>
      <c r="O126" s="301"/>
      <c r="P126" s="301"/>
      <c r="Q126" s="430"/>
    </row>
    <row r="127" spans="1:17" ht="15" customHeight="1">
      <c r="A127" s="303">
        <v>84</v>
      </c>
      <c r="B127" s="712" t="s">
        <v>434</v>
      </c>
      <c r="C127" s="37">
        <v>4865158</v>
      </c>
      <c r="D127" s="118" t="s">
        <v>12</v>
      </c>
      <c r="E127" s="91" t="s">
        <v>325</v>
      </c>
      <c r="F127" s="433">
        <v>200</v>
      </c>
      <c r="G127" s="318">
        <v>996921</v>
      </c>
      <c r="H127" s="319">
        <v>997021</v>
      </c>
      <c r="I127" s="301">
        <f>G127-H127</f>
        <v>-100</v>
      </c>
      <c r="J127" s="301">
        <f>$F127*I127</f>
        <v>-20000</v>
      </c>
      <c r="K127" s="301">
        <f>J127/1000000</f>
        <v>-0.02</v>
      </c>
      <c r="L127" s="318">
        <v>14460</v>
      </c>
      <c r="M127" s="319">
        <v>14496</v>
      </c>
      <c r="N127" s="301">
        <f>L127-M127</f>
        <v>-36</v>
      </c>
      <c r="O127" s="301">
        <f>$F127*N127</f>
        <v>-7200</v>
      </c>
      <c r="P127" s="301">
        <f>O127/1000000</f>
        <v>-0.0072</v>
      </c>
      <c r="Q127" s="430"/>
    </row>
    <row r="128" spans="1:17" ht="15" customHeight="1">
      <c r="A128" s="303">
        <v>85</v>
      </c>
      <c r="B128" s="712" t="s">
        <v>435</v>
      </c>
      <c r="C128" s="37">
        <v>4864816</v>
      </c>
      <c r="D128" s="118" t="s">
        <v>12</v>
      </c>
      <c r="E128" s="91" t="s">
        <v>325</v>
      </c>
      <c r="F128" s="433">
        <v>187.5</v>
      </c>
      <c r="G128" s="318">
        <v>993555</v>
      </c>
      <c r="H128" s="319">
        <v>993733</v>
      </c>
      <c r="I128" s="301">
        <f>G128-H128</f>
        <v>-178</v>
      </c>
      <c r="J128" s="301">
        <f>$F128*I128</f>
        <v>-33375</v>
      </c>
      <c r="K128" s="301">
        <f>J128/1000000</f>
        <v>-0.033375</v>
      </c>
      <c r="L128" s="318">
        <v>5439</v>
      </c>
      <c r="M128" s="319">
        <v>5448</v>
      </c>
      <c r="N128" s="301">
        <f>L128-M128</f>
        <v>-9</v>
      </c>
      <c r="O128" s="301">
        <f>$F128*N128</f>
        <v>-1687.5</v>
      </c>
      <c r="P128" s="301">
        <f>O128/1000000</f>
        <v>-0.0016875</v>
      </c>
      <c r="Q128" s="430"/>
    </row>
    <row r="129" spans="1:17" ht="15" customHeight="1">
      <c r="A129" s="301">
        <v>86</v>
      </c>
      <c r="B129" s="712" t="s">
        <v>436</v>
      </c>
      <c r="C129" s="37">
        <v>4864808</v>
      </c>
      <c r="D129" s="118" t="s">
        <v>12</v>
      </c>
      <c r="E129" s="91" t="s">
        <v>325</v>
      </c>
      <c r="F129" s="433">
        <v>187.5</v>
      </c>
      <c r="G129" s="318">
        <v>992387</v>
      </c>
      <c r="H129" s="319">
        <v>992516</v>
      </c>
      <c r="I129" s="301">
        <f>G129-H129</f>
        <v>-129</v>
      </c>
      <c r="J129" s="301">
        <f>$F129*I129</f>
        <v>-24187.5</v>
      </c>
      <c r="K129" s="301">
        <f>J129/1000000</f>
        <v>-0.0241875</v>
      </c>
      <c r="L129" s="318">
        <v>4078</v>
      </c>
      <c r="M129" s="319">
        <v>4053</v>
      </c>
      <c r="N129" s="301">
        <f>L129-M129</f>
        <v>25</v>
      </c>
      <c r="O129" s="301">
        <f>$F129*N129</f>
        <v>4687.5</v>
      </c>
      <c r="P129" s="301">
        <f>O129/1000000</f>
        <v>0.0046875</v>
      </c>
      <c r="Q129" s="430"/>
    </row>
    <row r="130" spans="1:17" ht="15" customHeight="1">
      <c r="A130" s="301">
        <v>87</v>
      </c>
      <c r="B130" s="712" t="s">
        <v>437</v>
      </c>
      <c r="C130" s="37">
        <v>4865005</v>
      </c>
      <c r="D130" s="118" t="s">
        <v>12</v>
      </c>
      <c r="E130" s="91" t="s">
        <v>325</v>
      </c>
      <c r="F130" s="433">
        <v>250</v>
      </c>
      <c r="G130" s="318">
        <v>3501</v>
      </c>
      <c r="H130" s="319">
        <v>3330</v>
      </c>
      <c r="I130" s="301">
        <f>G130-H130</f>
        <v>171</v>
      </c>
      <c r="J130" s="301">
        <f>$F130*I130</f>
        <v>42750</v>
      </c>
      <c r="K130" s="301">
        <f>J130/1000000</f>
        <v>0.04275</v>
      </c>
      <c r="L130" s="318">
        <v>8010</v>
      </c>
      <c r="M130" s="319">
        <v>7981</v>
      </c>
      <c r="N130" s="301">
        <f>L130-M130</f>
        <v>29</v>
      </c>
      <c r="O130" s="301">
        <f>$F130*N130</f>
        <v>7250</v>
      </c>
      <c r="P130" s="301">
        <f>O130/1000000</f>
        <v>0.00725</v>
      </c>
      <c r="Q130" s="430"/>
    </row>
    <row r="131" spans="1:17" s="463" customFormat="1" ht="17.25" thickBot="1">
      <c r="A131" s="748">
        <v>88</v>
      </c>
      <c r="B131" s="749" t="s">
        <v>438</v>
      </c>
      <c r="C131" s="695">
        <v>4864822</v>
      </c>
      <c r="D131" s="247" t="s">
        <v>12</v>
      </c>
      <c r="E131" s="248" t="s">
        <v>325</v>
      </c>
      <c r="F131" s="695">
        <v>100</v>
      </c>
      <c r="G131" s="318">
        <v>996340</v>
      </c>
      <c r="H131" s="319">
        <v>996144</v>
      </c>
      <c r="I131" s="305">
        <f>G131-H131</f>
        <v>196</v>
      </c>
      <c r="J131" s="305">
        <f>$F131*I131</f>
        <v>19600</v>
      </c>
      <c r="K131" s="305">
        <f>J131/1000000</f>
        <v>0.0196</v>
      </c>
      <c r="L131" s="318">
        <v>29346</v>
      </c>
      <c r="M131" s="319">
        <v>29054</v>
      </c>
      <c r="N131" s="305">
        <f>L131-M131</f>
        <v>292</v>
      </c>
      <c r="O131" s="305">
        <f>$F131*N131</f>
        <v>29200</v>
      </c>
      <c r="P131" s="305">
        <f>O131/1000000</f>
        <v>0.0292</v>
      </c>
      <c r="Q131" s="750"/>
    </row>
    <row r="132" spans="1:17" s="460" customFormat="1" ht="7.5" customHeight="1" thickTop="1">
      <c r="A132" s="42"/>
      <c r="B132" s="725"/>
      <c r="C132" s="461"/>
      <c r="D132" s="118"/>
      <c r="E132" s="91"/>
      <c r="F132" s="461"/>
      <c r="G132" s="319"/>
      <c r="H132" s="319"/>
      <c r="I132" s="301"/>
      <c r="J132" s="301"/>
      <c r="K132" s="301"/>
      <c r="L132" s="319"/>
      <c r="M132" s="319"/>
      <c r="N132" s="301"/>
      <c r="O132" s="301"/>
      <c r="P132" s="301"/>
      <c r="Q132" s="759"/>
    </row>
    <row r="133" spans="1:16" ht="21" customHeight="1">
      <c r="A133" s="179" t="s">
        <v>291</v>
      </c>
      <c r="C133" s="54"/>
      <c r="D133" s="87"/>
      <c r="E133" s="87"/>
      <c r="F133" s="555"/>
      <c r="K133" s="556">
        <f>SUM(K8:K132)</f>
        <v>5.76702799</v>
      </c>
      <c r="L133" s="20"/>
      <c r="M133" s="20"/>
      <c r="N133" s="20"/>
      <c r="O133" s="20"/>
      <c r="P133" s="556">
        <f>SUM(P8:P132)</f>
        <v>1.2520074799999998</v>
      </c>
    </row>
    <row r="134" spans="3:16" ht="9.75" customHeight="1" hidden="1">
      <c r="C134" s="87"/>
      <c r="D134" s="87"/>
      <c r="E134" s="87"/>
      <c r="F134" s="555"/>
      <c r="L134" s="508"/>
      <c r="M134" s="508"/>
      <c r="N134" s="508"/>
      <c r="O134" s="508"/>
      <c r="P134" s="508"/>
    </row>
    <row r="135" spans="1:17" ht="24" thickBot="1">
      <c r="A135" s="372" t="s">
        <v>180</v>
      </c>
      <c r="C135" s="87"/>
      <c r="D135" s="87"/>
      <c r="E135" s="87"/>
      <c r="F135" s="555"/>
      <c r="G135" s="460"/>
      <c r="H135" s="460"/>
      <c r="I135" s="44" t="s">
        <v>374</v>
      </c>
      <c r="J135" s="460"/>
      <c r="K135" s="460"/>
      <c r="L135" s="461"/>
      <c r="M135" s="461"/>
      <c r="N135" s="44" t="s">
        <v>375</v>
      </c>
      <c r="O135" s="461"/>
      <c r="P135" s="461"/>
      <c r="Q135" s="552" t="str">
        <f>NDPL!$Q$1</f>
        <v>JULY-2020</v>
      </c>
    </row>
    <row r="136" spans="1:17" ht="39.75" thickBot="1" thickTop="1">
      <c r="A136" s="478" t="s">
        <v>8</v>
      </c>
      <c r="B136" s="479" t="s">
        <v>9</v>
      </c>
      <c r="C136" s="480" t="s">
        <v>1</v>
      </c>
      <c r="D136" s="480" t="s">
        <v>2</v>
      </c>
      <c r="E136" s="480" t="s">
        <v>3</v>
      </c>
      <c r="F136" s="557" t="s">
        <v>10</v>
      </c>
      <c r="G136" s="478" t="str">
        <f>NDPL!G5</f>
        <v>FINAL READING 31/07/2020</v>
      </c>
      <c r="H136" s="480" t="str">
        <f>NDPL!H5</f>
        <v>INTIAL READING 01/07/2020</v>
      </c>
      <c r="I136" s="480" t="s">
        <v>4</v>
      </c>
      <c r="J136" s="480" t="s">
        <v>5</v>
      </c>
      <c r="K136" s="480" t="s">
        <v>6</v>
      </c>
      <c r="L136" s="478" t="str">
        <f>NDPL!G5</f>
        <v>FINAL READING 31/07/2020</v>
      </c>
      <c r="M136" s="480" t="str">
        <f>NDPL!H5</f>
        <v>INTIAL READING 01/07/2020</v>
      </c>
      <c r="N136" s="480" t="s">
        <v>4</v>
      </c>
      <c r="O136" s="480" t="s">
        <v>5</v>
      </c>
      <c r="P136" s="480" t="s">
        <v>6</v>
      </c>
      <c r="Q136" s="501" t="s">
        <v>288</v>
      </c>
    </row>
    <row r="137" spans="3:16" ht="18" thickBot="1" thickTop="1">
      <c r="C137" s="87"/>
      <c r="D137" s="87"/>
      <c r="E137" s="87"/>
      <c r="F137" s="555"/>
      <c r="L137" s="508"/>
      <c r="M137" s="508"/>
      <c r="N137" s="508"/>
      <c r="O137" s="508"/>
      <c r="P137" s="508"/>
    </row>
    <row r="138" spans="1:17" ht="18" customHeight="1" thickTop="1">
      <c r="A138" s="330"/>
      <c r="B138" s="331" t="s">
        <v>167</v>
      </c>
      <c r="C138" s="304"/>
      <c r="D138" s="88"/>
      <c r="E138" s="88"/>
      <c r="F138" s="300"/>
      <c r="G138" s="50"/>
      <c r="H138" s="437"/>
      <c r="I138" s="437"/>
      <c r="J138" s="437"/>
      <c r="K138" s="558"/>
      <c r="L138" s="510"/>
      <c r="M138" s="511"/>
      <c r="N138" s="511"/>
      <c r="O138" s="511"/>
      <c r="P138" s="512"/>
      <c r="Q138" s="507"/>
    </row>
    <row r="139" spans="1:17" ht="18">
      <c r="A139" s="303">
        <v>1</v>
      </c>
      <c r="B139" s="332" t="s">
        <v>168</v>
      </c>
      <c r="C139" s="313">
        <v>4865151</v>
      </c>
      <c r="D139" s="118" t="s">
        <v>12</v>
      </c>
      <c r="E139" s="91" t="s">
        <v>325</v>
      </c>
      <c r="F139" s="301">
        <v>-500</v>
      </c>
      <c r="G139" s="318">
        <v>21968</v>
      </c>
      <c r="H139" s="319">
        <v>21858</v>
      </c>
      <c r="I139" s="270">
        <f>G139-H139</f>
        <v>110</v>
      </c>
      <c r="J139" s="270">
        <f>$F139*I139</f>
        <v>-55000</v>
      </c>
      <c r="K139" s="270">
        <f>J139/1000000</f>
        <v>-0.055</v>
      </c>
      <c r="L139" s="318">
        <v>4883</v>
      </c>
      <c r="M139" s="319">
        <v>4883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445"/>
    </row>
    <row r="140" spans="1:17" ht="18" customHeight="1">
      <c r="A140" s="303"/>
      <c r="B140" s="333" t="s">
        <v>40</v>
      </c>
      <c r="C140" s="313"/>
      <c r="D140" s="118"/>
      <c r="E140" s="118"/>
      <c r="F140" s="301"/>
      <c r="G140" s="318"/>
      <c r="H140" s="319"/>
      <c r="I140" s="270"/>
      <c r="J140" s="270"/>
      <c r="K140" s="270"/>
      <c r="L140" s="318"/>
      <c r="M140" s="319"/>
      <c r="N140" s="270"/>
      <c r="O140" s="270"/>
      <c r="P140" s="270"/>
      <c r="Q140" s="442"/>
    </row>
    <row r="141" spans="1:17" ht="18" customHeight="1">
      <c r="A141" s="303"/>
      <c r="B141" s="333" t="s">
        <v>112</v>
      </c>
      <c r="C141" s="313"/>
      <c r="D141" s="118"/>
      <c r="E141" s="118"/>
      <c r="F141" s="301"/>
      <c r="G141" s="318"/>
      <c r="H141" s="319"/>
      <c r="I141" s="270"/>
      <c r="J141" s="270"/>
      <c r="K141" s="270"/>
      <c r="L141" s="318"/>
      <c r="M141" s="319"/>
      <c r="N141" s="270"/>
      <c r="O141" s="270"/>
      <c r="P141" s="270"/>
      <c r="Q141" s="442"/>
    </row>
    <row r="142" spans="1:17" ht="18" customHeight="1">
      <c r="A142" s="303">
        <v>2</v>
      </c>
      <c r="B142" s="332" t="s">
        <v>113</v>
      </c>
      <c r="C142" s="313">
        <v>5295199</v>
      </c>
      <c r="D142" s="118" t="s">
        <v>12</v>
      </c>
      <c r="E142" s="91" t="s">
        <v>325</v>
      </c>
      <c r="F142" s="301">
        <v>-1000</v>
      </c>
      <c r="G142" s="318">
        <v>998183</v>
      </c>
      <c r="H142" s="319">
        <v>998183</v>
      </c>
      <c r="I142" s="270">
        <f>G142-H142</f>
        <v>0</v>
      </c>
      <c r="J142" s="270">
        <f>$F142*I142</f>
        <v>0</v>
      </c>
      <c r="K142" s="270">
        <f>J142/1000000</f>
        <v>0</v>
      </c>
      <c r="L142" s="318">
        <v>1170</v>
      </c>
      <c r="M142" s="319">
        <v>1170</v>
      </c>
      <c r="N142" s="270">
        <f>L142-M142</f>
        <v>0</v>
      </c>
      <c r="O142" s="270">
        <f>$F142*N142</f>
        <v>0</v>
      </c>
      <c r="P142" s="270">
        <f>O142/1000000</f>
        <v>0</v>
      </c>
      <c r="Q142" s="442"/>
    </row>
    <row r="143" spans="1:17" ht="18" customHeight="1">
      <c r="A143" s="303">
        <v>3</v>
      </c>
      <c r="B143" s="302" t="s">
        <v>114</v>
      </c>
      <c r="C143" s="313">
        <v>4864828</v>
      </c>
      <c r="D143" s="80" t="s">
        <v>12</v>
      </c>
      <c r="E143" s="91" t="s">
        <v>325</v>
      </c>
      <c r="F143" s="301">
        <v>-133.33</v>
      </c>
      <c r="G143" s="318">
        <v>993879</v>
      </c>
      <c r="H143" s="319">
        <v>993880</v>
      </c>
      <c r="I143" s="270">
        <f>G143-H143</f>
        <v>-1</v>
      </c>
      <c r="J143" s="270">
        <f>$F143*I143</f>
        <v>133.33</v>
      </c>
      <c r="K143" s="270">
        <f>J143/1000000</f>
        <v>0.00013333</v>
      </c>
      <c r="L143" s="318">
        <v>8845</v>
      </c>
      <c r="M143" s="319">
        <v>9387</v>
      </c>
      <c r="N143" s="270">
        <f>L143-M143</f>
        <v>-542</v>
      </c>
      <c r="O143" s="270">
        <f>$F143*N143</f>
        <v>72264.86</v>
      </c>
      <c r="P143" s="270">
        <f>O143/1000000</f>
        <v>0.07226486</v>
      </c>
      <c r="Q143" s="442"/>
    </row>
    <row r="144" spans="1:17" ht="18" customHeight="1">
      <c r="A144" s="303">
        <v>4</v>
      </c>
      <c r="B144" s="332" t="s">
        <v>169</v>
      </c>
      <c r="C144" s="313">
        <v>4864804</v>
      </c>
      <c r="D144" s="118" t="s">
        <v>12</v>
      </c>
      <c r="E144" s="91" t="s">
        <v>325</v>
      </c>
      <c r="F144" s="301">
        <v>-200</v>
      </c>
      <c r="G144" s="318">
        <v>994312</v>
      </c>
      <c r="H144" s="319">
        <v>994312</v>
      </c>
      <c r="I144" s="270">
        <f>G144-H144</f>
        <v>0</v>
      </c>
      <c r="J144" s="270">
        <f>$F144*I144</f>
        <v>0</v>
      </c>
      <c r="K144" s="270">
        <f>J144/1000000</f>
        <v>0</v>
      </c>
      <c r="L144" s="318">
        <v>4403</v>
      </c>
      <c r="M144" s="319">
        <v>4403</v>
      </c>
      <c r="N144" s="270">
        <f>L144-M144</f>
        <v>0</v>
      </c>
      <c r="O144" s="270">
        <f>$F144*N144</f>
        <v>0</v>
      </c>
      <c r="P144" s="270">
        <f>O144/1000000</f>
        <v>0</v>
      </c>
      <c r="Q144" s="442"/>
    </row>
    <row r="145" spans="1:17" ht="18" customHeight="1">
      <c r="A145" s="303">
        <v>5</v>
      </c>
      <c r="B145" s="332" t="s">
        <v>170</v>
      </c>
      <c r="C145" s="313">
        <v>4864845</v>
      </c>
      <c r="D145" s="118" t="s">
        <v>12</v>
      </c>
      <c r="E145" s="91" t="s">
        <v>325</v>
      </c>
      <c r="F145" s="301">
        <v>-1000</v>
      </c>
      <c r="G145" s="318">
        <v>1296</v>
      </c>
      <c r="H145" s="319">
        <v>1296</v>
      </c>
      <c r="I145" s="270">
        <f>G145-H145</f>
        <v>0</v>
      </c>
      <c r="J145" s="270">
        <f>$F145*I145</f>
        <v>0</v>
      </c>
      <c r="K145" s="270">
        <f>J145/1000000</f>
        <v>0</v>
      </c>
      <c r="L145" s="318">
        <v>998440</v>
      </c>
      <c r="M145" s="319">
        <v>998502</v>
      </c>
      <c r="N145" s="270">
        <f>L145-M145</f>
        <v>-62</v>
      </c>
      <c r="O145" s="270">
        <f>$F145*N145</f>
        <v>62000</v>
      </c>
      <c r="P145" s="270">
        <f>O145/1000000</f>
        <v>0.062</v>
      </c>
      <c r="Q145" s="442"/>
    </row>
    <row r="146" spans="1:17" ht="18" customHeight="1">
      <c r="A146" s="303"/>
      <c r="B146" s="334" t="s">
        <v>171</v>
      </c>
      <c r="C146" s="313"/>
      <c r="D146" s="80"/>
      <c r="E146" s="80"/>
      <c r="F146" s="301"/>
      <c r="G146" s="318"/>
      <c r="H146" s="319"/>
      <c r="I146" s="270"/>
      <c r="J146" s="270"/>
      <c r="K146" s="270"/>
      <c r="L146" s="318"/>
      <c r="M146" s="319"/>
      <c r="N146" s="270"/>
      <c r="O146" s="270"/>
      <c r="P146" s="270"/>
      <c r="Q146" s="442"/>
    </row>
    <row r="147" spans="1:17" ht="18" customHeight="1">
      <c r="A147" s="303"/>
      <c r="B147" s="334" t="s">
        <v>103</v>
      </c>
      <c r="C147" s="313"/>
      <c r="D147" s="80"/>
      <c r="E147" s="80"/>
      <c r="F147" s="301"/>
      <c r="G147" s="318"/>
      <c r="H147" s="319"/>
      <c r="I147" s="270"/>
      <c r="J147" s="270"/>
      <c r="K147" s="270"/>
      <c r="L147" s="318"/>
      <c r="M147" s="319"/>
      <c r="N147" s="270"/>
      <c r="O147" s="270"/>
      <c r="P147" s="270"/>
      <c r="Q147" s="442"/>
    </row>
    <row r="148" spans="1:17" s="468" customFormat="1" ht="18">
      <c r="A148" s="451">
        <v>6</v>
      </c>
      <c r="B148" s="452" t="s">
        <v>377</v>
      </c>
      <c r="C148" s="453">
        <v>4864955</v>
      </c>
      <c r="D148" s="155" t="s">
        <v>12</v>
      </c>
      <c r="E148" s="156" t="s">
        <v>325</v>
      </c>
      <c r="F148" s="454">
        <v>-1000</v>
      </c>
      <c r="G148" s="318">
        <v>996413</v>
      </c>
      <c r="H148" s="319">
        <v>996436</v>
      </c>
      <c r="I148" s="424">
        <f>G148-H148</f>
        <v>-23</v>
      </c>
      <c r="J148" s="424">
        <f>$F148*I148</f>
        <v>23000</v>
      </c>
      <c r="K148" s="424">
        <f>J148/1000000</f>
        <v>0.023</v>
      </c>
      <c r="L148" s="318">
        <v>2251</v>
      </c>
      <c r="M148" s="319">
        <v>2245</v>
      </c>
      <c r="N148" s="424">
        <f>L148-M148</f>
        <v>6</v>
      </c>
      <c r="O148" s="424">
        <f>$F148*N148</f>
        <v>-6000</v>
      </c>
      <c r="P148" s="424">
        <f>O148/1000000</f>
        <v>-0.006</v>
      </c>
      <c r="Q148" s="653"/>
    </row>
    <row r="149" spans="1:17" ht="18">
      <c r="A149" s="303">
        <v>7</v>
      </c>
      <c r="B149" s="332" t="s">
        <v>172</v>
      </c>
      <c r="C149" s="313">
        <v>4864820</v>
      </c>
      <c r="D149" s="118" t="s">
        <v>12</v>
      </c>
      <c r="E149" s="91" t="s">
        <v>325</v>
      </c>
      <c r="F149" s="301">
        <v>-160</v>
      </c>
      <c r="G149" s="318">
        <v>9125</v>
      </c>
      <c r="H149" s="319">
        <v>9125</v>
      </c>
      <c r="I149" s="270">
        <f>G149-H149</f>
        <v>0</v>
      </c>
      <c r="J149" s="270">
        <f>$F149*I149</f>
        <v>0</v>
      </c>
      <c r="K149" s="270">
        <f>J149/1000000</f>
        <v>0</v>
      </c>
      <c r="L149" s="318">
        <v>27966</v>
      </c>
      <c r="M149" s="319">
        <v>26935</v>
      </c>
      <c r="N149" s="270">
        <f>L149-M149</f>
        <v>1031</v>
      </c>
      <c r="O149" s="270">
        <f>$F149*N149</f>
        <v>-164960</v>
      </c>
      <c r="P149" s="270">
        <f>O149/1000000</f>
        <v>-0.16496</v>
      </c>
      <c r="Q149" s="654"/>
    </row>
    <row r="150" spans="1:17" ht="18" customHeight="1">
      <c r="A150" s="303">
        <v>8</v>
      </c>
      <c r="B150" s="332" t="s">
        <v>173</v>
      </c>
      <c r="C150" s="313">
        <v>4864811</v>
      </c>
      <c r="D150" s="118" t="s">
        <v>12</v>
      </c>
      <c r="E150" s="91" t="s">
        <v>325</v>
      </c>
      <c r="F150" s="301">
        <v>-200</v>
      </c>
      <c r="G150" s="318">
        <v>3857</v>
      </c>
      <c r="H150" s="319">
        <v>3857</v>
      </c>
      <c r="I150" s="270">
        <f>G150-H150</f>
        <v>0</v>
      </c>
      <c r="J150" s="270">
        <f>$F150*I150</f>
        <v>0</v>
      </c>
      <c r="K150" s="270">
        <f>J150/1000000</f>
        <v>0</v>
      </c>
      <c r="L150" s="318">
        <v>7992</v>
      </c>
      <c r="M150" s="319">
        <v>8017</v>
      </c>
      <c r="N150" s="270">
        <f>L150-M150</f>
        <v>-25</v>
      </c>
      <c r="O150" s="270">
        <f>$F150*N150</f>
        <v>5000</v>
      </c>
      <c r="P150" s="270">
        <f>O150/1000000</f>
        <v>0.005</v>
      </c>
      <c r="Q150" s="442"/>
    </row>
    <row r="151" spans="1:17" ht="18" customHeight="1">
      <c r="A151" s="303">
        <v>9</v>
      </c>
      <c r="B151" s="332" t="s">
        <v>386</v>
      </c>
      <c r="C151" s="313">
        <v>4864961</v>
      </c>
      <c r="D151" s="118" t="s">
        <v>12</v>
      </c>
      <c r="E151" s="91" t="s">
        <v>325</v>
      </c>
      <c r="F151" s="301">
        <v>-1000</v>
      </c>
      <c r="G151" s="318">
        <v>983329</v>
      </c>
      <c r="H151" s="319">
        <v>983380</v>
      </c>
      <c r="I151" s="270">
        <f>G151-H151</f>
        <v>-51</v>
      </c>
      <c r="J151" s="270">
        <f>$F151*I151</f>
        <v>51000</v>
      </c>
      <c r="K151" s="270">
        <f>J151/1000000</f>
        <v>0.051</v>
      </c>
      <c r="L151" s="318">
        <v>999249</v>
      </c>
      <c r="M151" s="319">
        <v>999247</v>
      </c>
      <c r="N151" s="270">
        <f>L151-M151</f>
        <v>2</v>
      </c>
      <c r="O151" s="270">
        <f>$F151*N151</f>
        <v>-2000</v>
      </c>
      <c r="P151" s="270">
        <f>O151/1000000</f>
        <v>-0.002</v>
      </c>
      <c r="Q151" s="426"/>
    </row>
    <row r="152" spans="1:17" ht="18" customHeight="1">
      <c r="A152" s="303"/>
      <c r="B152" s="333" t="s">
        <v>103</v>
      </c>
      <c r="C152" s="313"/>
      <c r="D152" s="118"/>
      <c r="E152" s="118"/>
      <c r="F152" s="301"/>
      <c r="G152" s="318"/>
      <c r="H152" s="319"/>
      <c r="I152" s="270"/>
      <c r="J152" s="270"/>
      <c r="K152" s="270"/>
      <c r="L152" s="318"/>
      <c r="M152" s="319"/>
      <c r="N152" s="270"/>
      <c r="O152" s="270"/>
      <c r="P152" s="270"/>
      <c r="Q152" s="442"/>
    </row>
    <row r="153" spans="1:17" ht="18" customHeight="1">
      <c r="A153" s="303">
        <v>10</v>
      </c>
      <c r="B153" s="332" t="s">
        <v>174</v>
      </c>
      <c r="C153" s="313">
        <v>4865093</v>
      </c>
      <c r="D153" s="118" t="s">
        <v>12</v>
      </c>
      <c r="E153" s="91" t="s">
        <v>325</v>
      </c>
      <c r="F153" s="301">
        <v>-100</v>
      </c>
      <c r="G153" s="318">
        <v>102365</v>
      </c>
      <c r="H153" s="319">
        <v>102335</v>
      </c>
      <c r="I153" s="270">
        <f>G153-H153</f>
        <v>30</v>
      </c>
      <c r="J153" s="270">
        <f>$F153*I153</f>
        <v>-3000</v>
      </c>
      <c r="K153" s="270">
        <f>J153/1000000</f>
        <v>-0.003</v>
      </c>
      <c r="L153" s="318">
        <v>75857</v>
      </c>
      <c r="M153" s="319">
        <v>75752</v>
      </c>
      <c r="N153" s="270">
        <f>L153-M153</f>
        <v>105</v>
      </c>
      <c r="O153" s="270">
        <f>$F153*N153</f>
        <v>-10500</v>
      </c>
      <c r="P153" s="270">
        <f>O153/1000000</f>
        <v>-0.0105</v>
      </c>
      <c r="Q153" s="442"/>
    </row>
    <row r="154" spans="1:17" ht="18" customHeight="1">
      <c r="A154" s="303">
        <v>11</v>
      </c>
      <c r="B154" s="332" t="s">
        <v>175</v>
      </c>
      <c r="C154" s="313">
        <v>4902544</v>
      </c>
      <c r="D154" s="118" t="s">
        <v>12</v>
      </c>
      <c r="E154" s="91" t="s">
        <v>325</v>
      </c>
      <c r="F154" s="301">
        <v>-100</v>
      </c>
      <c r="G154" s="318">
        <v>4212</v>
      </c>
      <c r="H154" s="319">
        <v>4024</v>
      </c>
      <c r="I154" s="270">
        <f>G154-H154</f>
        <v>188</v>
      </c>
      <c r="J154" s="270">
        <f>$F154*I154</f>
        <v>-18800</v>
      </c>
      <c r="K154" s="270">
        <f>J154/1000000</f>
        <v>-0.0188</v>
      </c>
      <c r="L154" s="318">
        <v>1363</v>
      </c>
      <c r="M154" s="319">
        <v>1314</v>
      </c>
      <c r="N154" s="270">
        <f>L154-M154</f>
        <v>49</v>
      </c>
      <c r="O154" s="270">
        <f>$F154*N154</f>
        <v>-4900</v>
      </c>
      <c r="P154" s="270">
        <f>O154/1000000</f>
        <v>-0.0049</v>
      </c>
      <c r="Q154" s="442"/>
    </row>
    <row r="155" spans="1:17" ht="18">
      <c r="A155" s="451">
        <v>12</v>
      </c>
      <c r="B155" s="452" t="s">
        <v>176</v>
      </c>
      <c r="C155" s="453">
        <v>5269199</v>
      </c>
      <c r="D155" s="155" t="s">
        <v>12</v>
      </c>
      <c r="E155" s="156" t="s">
        <v>325</v>
      </c>
      <c r="F155" s="454">
        <v>-100</v>
      </c>
      <c r="G155" s="318">
        <v>18121</v>
      </c>
      <c r="H155" s="319">
        <v>16825</v>
      </c>
      <c r="I155" s="424">
        <f>G155-H155</f>
        <v>1296</v>
      </c>
      <c r="J155" s="424">
        <f>$F155*I155</f>
        <v>-129600</v>
      </c>
      <c r="K155" s="424">
        <f>J155/1000000</f>
        <v>-0.1296</v>
      </c>
      <c r="L155" s="318">
        <v>70821</v>
      </c>
      <c r="M155" s="319">
        <v>70818</v>
      </c>
      <c r="N155" s="424">
        <f>L155-M155</f>
        <v>3</v>
      </c>
      <c r="O155" s="424">
        <f>$F155*N155</f>
        <v>-300</v>
      </c>
      <c r="P155" s="424">
        <f>O155/1000000</f>
        <v>-0.0003</v>
      </c>
      <c r="Q155" s="445"/>
    </row>
    <row r="156" spans="1:17" ht="18" customHeight="1">
      <c r="A156" s="303"/>
      <c r="B156" s="334" t="s">
        <v>171</v>
      </c>
      <c r="C156" s="313"/>
      <c r="D156" s="80"/>
      <c r="E156" s="80"/>
      <c r="F156" s="297"/>
      <c r="G156" s="318"/>
      <c r="H156" s="319"/>
      <c r="I156" s="270"/>
      <c r="J156" s="270"/>
      <c r="K156" s="270"/>
      <c r="L156" s="318"/>
      <c r="M156" s="319"/>
      <c r="N156" s="270"/>
      <c r="O156" s="270"/>
      <c r="P156" s="270"/>
      <c r="Q156" s="442"/>
    </row>
    <row r="157" spans="1:17" ht="18" customHeight="1">
      <c r="A157" s="303"/>
      <c r="B157" s="333" t="s">
        <v>177</v>
      </c>
      <c r="C157" s="313"/>
      <c r="D157" s="118"/>
      <c r="E157" s="118"/>
      <c r="F157" s="297"/>
      <c r="G157" s="318"/>
      <c r="H157" s="319"/>
      <c r="I157" s="270"/>
      <c r="J157" s="270"/>
      <c r="K157" s="270"/>
      <c r="L157" s="318"/>
      <c r="M157" s="319"/>
      <c r="N157" s="270"/>
      <c r="O157" s="270"/>
      <c r="P157" s="270"/>
      <c r="Q157" s="442"/>
    </row>
    <row r="158" spans="1:17" ht="18" customHeight="1">
      <c r="A158" s="303">
        <v>13</v>
      </c>
      <c r="B158" s="332" t="s">
        <v>376</v>
      </c>
      <c r="C158" s="313">
        <v>4864892</v>
      </c>
      <c r="D158" s="118" t="s">
        <v>12</v>
      </c>
      <c r="E158" s="91" t="s">
        <v>325</v>
      </c>
      <c r="F158" s="301">
        <v>500</v>
      </c>
      <c r="G158" s="318">
        <v>998665</v>
      </c>
      <c r="H158" s="319">
        <v>998665</v>
      </c>
      <c r="I158" s="270">
        <f>G158-H158</f>
        <v>0</v>
      </c>
      <c r="J158" s="270">
        <f>$F158*I158</f>
        <v>0</v>
      </c>
      <c r="K158" s="270">
        <f>J158/1000000</f>
        <v>0</v>
      </c>
      <c r="L158" s="318">
        <v>16621</v>
      </c>
      <c r="M158" s="319">
        <v>16621</v>
      </c>
      <c r="N158" s="270">
        <f>L158-M158</f>
        <v>0</v>
      </c>
      <c r="O158" s="270">
        <f>$F158*N158</f>
        <v>0</v>
      </c>
      <c r="P158" s="270">
        <f>O158/1000000</f>
        <v>0</v>
      </c>
      <c r="Q158" s="458"/>
    </row>
    <row r="159" spans="1:17" ht="18" customHeight="1">
      <c r="A159" s="303">
        <v>14</v>
      </c>
      <c r="B159" s="332" t="s">
        <v>379</v>
      </c>
      <c r="C159" s="313">
        <v>4865048</v>
      </c>
      <c r="D159" s="118" t="s">
        <v>12</v>
      </c>
      <c r="E159" s="91" t="s">
        <v>325</v>
      </c>
      <c r="F159" s="301">
        <v>250</v>
      </c>
      <c r="G159" s="318">
        <v>999855</v>
      </c>
      <c r="H159" s="319">
        <v>999855</v>
      </c>
      <c r="I159" s="443">
        <f>G159-H159</f>
        <v>0</v>
      </c>
      <c r="J159" s="443">
        <f>$F159*I159</f>
        <v>0</v>
      </c>
      <c r="K159" s="443">
        <f>J159/1000000</f>
        <v>0</v>
      </c>
      <c r="L159" s="318">
        <v>999413</v>
      </c>
      <c r="M159" s="319">
        <v>999413</v>
      </c>
      <c r="N159" s="264">
        <f>L159-M159</f>
        <v>0</v>
      </c>
      <c r="O159" s="264">
        <f>$F159*N159</f>
        <v>0</v>
      </c>
      <c r="P159" s="264">
        <f>O159/1000000</f>
        <v>0</v>
      </c>
      <c r="Q159" s="450"/>
    </row>
    <row r="160" spans="1:17" ht="18" customHeight="1">
      <c r="A160" s="303">
        <v>15</v>
      </c>
      <c r="B160" s="332" t="s">
        <v>112</v>
      </c>
      <c r="C160" s="313">
        <v>4902508</v>
      </c>
      <c r="D160" s="118" t="s">
        <v>12</v>
      </c>
      <c r="E160" s="91" t="s">
        <v>325</v>
      </c>
      <c r="F160" s="301">
        <v>833.33</v>
      </c>
      <c r="G160" s="318">
        <v>999906</v>
      </c>
      <c r="H160" s="319">
        <v>999906</v>
      </c>
      <c r="I160" s="270">
        <f>G160-H160</f>
        <v>0</v>
      </c>
      <c r="J160" s="270">
        <f>$F160*I160</f>
        <v>0</v>
      </c>
      <c r="K160" s="270">
        <f>J160/1000000</f>
        <v>0</v>
      </c>
      <c r="L160" s="318">
        <v>999569</v>
      </c>
      <c r="M160" s="319">
        <v>999569</v>
      </c>
      <c r="N160" s="270">
        <f>L160-M160</f>
        <v>0</v>
      </c>
      <c r="O160" s="270">
        <f>$F160*N160</f>
        <v>0</v>
      </c>
      <c r="P160" s="270">
        <f>O160/1000000</f>
        <v>0</v>
      </c>
      <c r="Q160" s="442"/>
    </row>
    <row r="161" spans="1:17" ht="18" customHeight="1">
      <c r="A161" s="303"/>
      <c r="B161" s="333" t="s">
        <v>178</v>
      </c>
      <c r="C161" s="313"/>
      <c r="D161" s="118"/>
      <c r="E161" s="118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2"/>
    </row>
    <row r="162" spans="1:17" ht="18" customHeight="1">
      <c r="A162" s="303">
        <v>16</v>
      </c>
      <c r="B162" s="332" t="s">
        <v>462</v>
      </c>
      <c r="C162" s="313">
        <v>4864850</v>
      </c>
      <c r="D162" s="118" t="s">
        <v>12</v>
      </c>
      <c r="E162" s="91" t="s">
        <v>325</v>
      </c>
      <c r="F162" s="301">
        <v>-625</v>
      </c>
      <c r="G162" s="318">
        <v>0</v>
      </c>
      <c r="H162" s="319">
        <v>0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8">
        <v>1443</v>
      </c>
      <c r="M162" s="319">
        <v>1340</v>
      </c>
      <c r="N162" s="270">
        <f>L162-M162</f>
        <v>103</v>
      </c>
      <c r="O162" s="270">
        <f>$F162*N162</f>
        <v>-64375</v>
      </c>
      <c r="P162" s="270">
        <f>O162/1000000</f>
        <v>-0.064375</v>
      </c>
      <c r="Q162" s="442"/>
    </row>
    <row r="163" spans="1:17" ht="18" customHeight="1">
      <c r="A163" s="303"/>
      <c r="B163" s="334" t="s">
        <v>47</v>
      </c>
      <c r="C163" s="301"/>
      <c r="D163" s="80"/>
      <c r="E163" s="80"/>
      <c r="F163" s="301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2"/>
    </row>
    <row r="164" spans="1:17" ht="18" customHeight="1">
      <c r="A164" s="303"/>
      <c r="B164" s="334" t="s">
        <v>48</v>
      </c>
      <c r="C164" s="301"/>
      <c r="D164" s="80"/>
      <c r="E164" s="80"/>
      <c r="F164" s="301"/>
      <c r="G164" s="318"/>
      <c r="H164" s="319"/>
      <c r="I164" s="270"/>
      <c r="J164" s="270"/>
      <c r="K164" s="270"/>
      <c r="L164" s="318"/>
      <c r="M164" s="319"/>
      <c r="N164" s="270"/>
      <c r="O164" s="270"/>
      <c r="P164" s="270"/>
      <c r="Q164" s="442"/>
    </row>
    <row r="165" spans="1:17" ht="18" customHeight="1">
      <c r="A165" s="303"/>
      <c r="B165" s="334" t="s">
        <v>49</v>
      </c>
      <c r="C165" s="301"/>
      <c r="D165" s="80"/>
      <c r="E165" s="80"/>
      <c r="F165" s="301"/>
      <c r="G165" s="318"/>
      <c r="H165" s="319"/>
      <c r="I165" s="270"/>
      <c r="J165" s="270"/>
      <c r="K165" s="270"/>
      <c r="L165" s="318"/>
      <c r="M165" s="319"/>
      <c r="N165" s="270"/>
      <c r="O165" s="270"/>
      <c r="P165" s="270"/>
      <c r="Q165" s="442"/>
    </row>
    <row r="166" spans="1:17" ht="17.25" customHeight="1">
      <c r="A166" s="303">
        <v>17</v>
      </c>
      <c r="B166" s="332" t="s">
        <v>50</v>
      </c>
      <c r="C166" s="313">
        <v>4902572</v>
      </c>
      <c r="D166" s="118" t="s">
        <v>12</v>
      </c>
      <c r="E166" s="91" t="s">
        <v>325</v>
      </c>
      <c r="F166" s="301">
        <v>-100</v>
      </c>
      <c r="G166" s="318">
        <v>0</v>
      </c>
      <c r="H166" s="319">
        <v>0</v>
      </c>
      <c r="I166" s="270">
        <f>G166-H166</f>
        <v>0</v>
      </c>
      <c r="J166" s="270">
        <f>$F166*I166</f>
        <v>0</v>
      </c>
      <c r="K166" s="270">
        <f>J166/1000000</f>
        <v>0</v>
      </c>
      <c r="L166" s="318">
        <v>0</v>
      </c>
      <c r="M166" s="319">
        <v>0</v>
      </c>
      <c r="N166" s="270">
        <f>L166-M166</f>
        <v>0</v>
      </c>
      <c r="O166" s="270">
        <f>$F166*N166</f>
        <v>0</v>
      </c>
      <c r="P166" s="270">
        <f>O166/1000000</f>
        <v>0</v>
      </c>
      <c r="Q166" s="745"/>
    </row>
    <row r="167" spans="1:17" ht="18" customHeight="1">
      <c r="A167" s="303">
        <v>18</v>
      </c>
      <c r="B167" s="332" t="s">
        <v>51</v>
      </c>
      <c r="C167" s="313">
        <v>4902541</v>
      </c>
      <c r="D167" s="118" t="s">
        <v>12</v>
      </c>
      <c r="E167" s="91" t="s">
        <v>325</v>
      </c>
      <c r="F167" s="301">
        <v>-100</v>
      </c>
      <c r="G167" s="318">
        <v>999462</v>
      </c>
      <c r="H167" s="319">
        <v>999462</v>
      </c>
      <c r="I167" s="270">
        <f>G167-H167</f>
        <v>0</v>
      </c>
      <c r="J167" s="270">
        <f>$F167*I167</f>
        <v>0</v>
      </c>
      <c r="K167" s="270">
        <f>J167/1000000</f>
        <v>0</v>
      </c>
      <c r="L167" s="318">
        <v>999566</v>
      </c>
      <c r="M167" s="319">
        <v>999405</v>
      </c>
      <c r="N167" s="270">
        <f>L167-M167</f>
        <v>161</v>
      </c>
      <c r="O167" s="270">
        <f>$F167*N167</f>
        <v>-16100</v>
      </c>
      <c r="P167" s="270">
        <f>O167/1000000</f>
        <v>-0.0161</v>
      </c>
      <c r="Q167" s="442"/>
    </row>
    <row r="168" spans="1:17" ht="18" customHeight="1">
      <c r="A168" s="303">
        <v>19</v>
      </c>
      <c r="B168" s="332" t="s">
        <v>52</v>
      </c>
      <c r="C168" s="313">
        <v>4902539</v>
      </c>
      <c r="D168" s="118" t="s">
        <v>12</v>
      </c>
      <c r="E168" s="91" t="s">
        <v>325</v>
      </c>
      <c r="F168" s="301">
        <v>-100</v>
      </c>
      <c r="G168" s="318">
        <v>3055</v>
      </c>
      <c r="H168" s="319">
        <v>3055</v>
      </c>
      <c r="I168" s="270">
        <f>G168-H168</f>
        <v>0</v>
      </c>
      <c r="J168" s="270">
        <f>$F168*I168</f>
        <v>0</v>
      </c>
      <c r="K168" s="270">
        <f>J168/1000000</f>
        <v>0</v>
      </c>
      <c r="L168" s="318">
        <v>30190</v>
      </c>
      <c r="M168" s="319">
        <v>29805</v>
      </c>
      <c r="N168" s="270">
        <f>L168-M168</f>
        <v>385</v>
      </c>
      <c r="O168" s="270">
        <f>$F168*N168</f>
        <v>-38500</v>
      </c>
      <c r="P168" s="270">
        <f>O168/1000000</f>
        <v>-0.0385</v>
      </c>
      <c r="Q168" s="442"/>
    </row>
    <row r="169" spans="1:17" ht="18" customHeight="1">
      <c r="A169" s="303"/>
      <c r="B169" s="333" t="s">
        <v>53</v>
      </c>
      <c r="C169" s="313"/>
      <c r="D169" s="118"/>
      <c r="E169" s="118"/>
      <c r="F169" s="301"/>
      <c r="G169" s="318"/>
      <c r="H169" s="319"/>
      <c r="I169" s="270"/>
      <c r="J169" s="270"/>
      <c r="K169" s="270"/>
      <c r="L169" s="318"/>
      <c r="M169" s="319"/>
      <c r="N169" s="270"/>
      <c r="O169" s="270"/>
      <c r="P169" s="270"/>
      <c r="Q169" s="442"/>
    </row>
    <row r="170" spans="1:17" ht="18" customHeight="1">
      <c r="A170" s="303">
        <v>20</v>
      </c>
      <c r="B170" s="332" t="s">
        <v>54</v>
      </c>
      <c r="C170" s="313">
        <v>4902591</v>
      </c>
      <c r="D170" s="118" t="s">
        <v>12</v>
      </c>
      <c r="E170" s="91" t="s">
        <v>325</v>
      </c>
      <c r="F170" s="301">
        <v>-1333</v>
      </c>
      <c r="G170" s="318">
        <v>773</v>
      </c>
      <c r="H170" s="319">
        <v>771</v>
      </c>
      <c r="I170" s="270">
        <f aca="true" t="shared" si="21" ref="I170:I175">G170-H170</f>
        <v>2</v>
      </c>
      <c r="J170" s="270">
        <f aca="true" t="shared" si="22" ref="J170:J175">$F170*I170</f>
        <v>-2666</v>
      </c>
      <c r="K170" s="270">
        <f aca="true" t="shared" si="23" ref="K170:K175">J170/1000000</f>
        <v>-0.002666</v>
      </c>
      <c r="L170" s="318">
        <v>538</v>
      </c>
      <c r="M170" s="319">
        <v>522</v>
      </c>
      <c r="N170" s="270">
        <f aca="true" t="shared" si="24" ref="N170:N175">L170-M170</f>
        <v>16</v>
      </c>
      <c r="O170" s="270">
        <f aca="true" t="shared" si="25" ref="O170:O175">$F170*N170</f>
        <v>-21328</v>
      </c>
      <c r="P170" s="270">
        <f aca="true" t="shared" si="26" ref="P170:P175">O170/1000000</f>
        <v>-0.021328</v>
      </c>
      <c r="Q170" s="442"/>
    </row>
    <row r="171" spans="1:17" ht="18" customHeight="1">
      <c r="A171" s="303">
        <v>21</v>
      </c>
      <c r="B171" s="332" t="s">
        <v>55</v>
      </c>
      <c r="C171" s="313">
        <v>4902565</v>
      </c>
      <c r="D171" s="118" t="s">
        <v>12</v>
      </c>
      <c r="E171" s="91" t="s">
        <v>325</v>
      </c>
      <c r="F171" s="301">
        <v>-100</v>
      </c>
      <c r="G171" s="318">
        <v>3179</v>
      </c>
      <c r="H171" s="319">
        <v>3179</v>
      </c>
      <c r="I171" s="270">
        <f t="shared" si="21"/>
        <v>0</v>
      </c>
      <c r="J171" s="270">
        <f t="shared" si="22"/>
        <v>0</v>
      </c>
      <c r="K171" s="270">
        <f t="shared" si="23"/>
        <v>0</v>
      </c>
      <c r="L171" s="318">
        <v>1592</v>
      </c>
      <c r="M171" s="319">
        <v>1592</v>
      </c>
      <c r="N171" s="270">
        <f t="shared" si="24"/>
        <v>0</v>
      </c>
      <c r="O171" s="270">
        <f t="shared" si="25"/>
        <v>0</v>
      </c>
      <c r="P171" s="270">
        <f t="shared" si="26"/>
        <v>0</v>
      </c>
      <c r="Q171" s="442"/>
    </row>
    <row r="172" spans="1:17" ht="18" customHeight="1">
      <c r="A172" s="303">
        <v>22</v>
      </c>
      <c r="B172" s="332" t="s">
        <v>56</v>
      </c>
      <c r="C172" s="313">
        <v>4902523</v>
      </c>
      <c r="D172" s="118" t="s">
        <v>12</v>
      </c>
      <c r="E172" s="91" t="s">
        <v>325</v>
      </c>
      <c r="F172" s="301">
        <v>-100</v>
      </c>
      <c r="G172" s="318">
        <v>999815</v>
      </c>
      <c r="H172" s="319">
        <v>999815</v>
      </c>
      <c r="I172" s="270">
        <f t="shared" si="21"/>
        <v>0</v>
      </c>
      <c r="J172" s="270">
        <f t="shared" si="22"/>
        <v>0</v>
      </c>
      <c r="K172" s="270">
        <f t="shared" si="23"/>
        <v>0</v>
      </c>
      <c r="L172" s="318">
        <v>999943</v>
      </c>
      <c r="M172" s="319">
        <v>999943</v>
      </c>
      <c r="N172" s="270">
        <f t="shared" si="24"/>
        <v>0</v>
      </c>
      <c r="O172" s="270">
        <f t="shared" si="25"/>
        <v>0</v>
      </c>
      <c r="P172" s="270">
        <f t="shared" si="26"/>
        <v>0</v>
      </c>
      <c r="Q172" s="442"/>
    </row>
    <row r="173" spans="1:17" ht="18" customHeight="1">
      <c r="A173" s="303">
        <v>23</v>
      </c>
      <c r="B173" s="332" t="s">
        <v>57</v>
      </c>
      <c r="C173" s="313">
        <v>4902547</v>
      </c>
      <c r="D173" s="118" t="s">
        <v>12</v>
      </c>
      <c r="E173" s="91" t="s">
        <v>325</v>
      </c>
      <c r="F173" s="301">
        <v>-100</v>
      </c>
      <c r="G173" s="318">
        <v>5885</v>
      </c>
      <c r="H173" s="319">
        <v>5885</v>
      </c>
      <c r="I173" s="270">
        <f t="shared" si="21"/>
        <v>0</v>
      </c>
      <c r="J173" s="270">
        <f t="shared" si="22"/>
        <v>0</v>
      </c>
      <c r="K173" s="270">
        <f t="shared" si="23"/>
        <v>0</v>
      </c>
      <c r="L173" s="318">
        <v>8891</v>
      </c>
      <c r="M173" s="319">
        <v>8891</v>
      </c>
      <c r="N173" s="270">
        <f t="shared" si="24"/>
        <v>0</v>
      </c>
      <c r="O173" s="270">
        <f t="shared" si="25"/>
        <v>0</v>
      </c>
      <c r="P173" s="270">
        <f t="shared" si="26"/>
        <v>0</v>
      </c>
      <c r="Q173" s="442"/>
    </row>
    <row r="174" spans="1:17" ht="18" customHeight="1">
      <c r="A174" s="303">
        <v>24</v>
      </c>
      <c r="B174" s="302" t="s">
        <v>58</v>
      </c>
      <c r="C174" s="301">
        <v>4902548</v>
      </c>
      <c r="D174" s="80" t="s">
        <v>12</v>
      </c>
      <c r="E174" s="91" t="s">
        <v>325</v>
      </c>
      <c r="F174" s="698">
        <v>-100</v>
      </c>
      <c r="G174" s="318">
        <v>0</v>
      </c>
      <c r="H174" s="319">
        <v>0</v>
      </c>
      <c r="I174" s="270">
        <f t="shared" si="21"/>
        <v>0</v>
      </c>
      <c r="J174" s="270">
        <f t="shared" si="22"/>
        <v>0</v>
      </c>
      <c r="K174" s="270">
        <f t="shared" si="23"/>
        <v>0</v>
      </c>
      <c r="L174" s="318">
        <v>0</v>
      </c>
      <c r="M174" s="319">
        <v>0</v>
      </c>
      <c r="N174" s="270">
        <f t="shared" si="24"/>
        <v>0</v>
      </c>
      <c r="O174" s="270">
        <f t="shared" si="25"/>
        <v>0</v>
      </c>
      <c r="P174" s="270">
        <f t="shared" si="26"/>
        <v>0</v>
      </c>
      <c r="Q174" s="442"/>
    </row>
    <row r="175" spans="1:17" ht="18" customHeight="1">
      <c r="A175" s="303">
        <v>25</v>
      </c>
      <c r="B175" s="302" t="s">
        <v>59</v>
      </c>
      <c r="C175" s="301">
        <v>4902564</v>
      </c>
      <c r="D175" s="80" t="s">
        <v>12</v>
      </c>
      <c r="E175" s="91" t="s">
        <v>325</v>
      </c>
      <c r="F175" s="301">
        <v>-100</v>
      </c>
      <c r="G175" s="318">
        <v>1883</v>
      </c>
      <c r="H175" s="319">
        <v>1871</v>
      </c>
      <c r="I175" s="270">
        <f t="shared" si="21"/>
        <v>12</v>
      </c>
      <c r="J175" s="270">
        <f t="shared" si="22"/>
        <v>-1200</v>
      </c>
      <c r="K175" s="270">
        <f t="shared" si="23"/>
        <v>-0.0012</v>
      </c>
      <c r="L175" s="318">
        <v>2293</v>
      </c>
      <c r="M175" s="319">
        <v>1867</v>
      </c>
      <c r="N175" s="270">
        <f t="shared" si="24"/>
        <v>426</v>
      </c>
      <c r="O175" s="270">
        <f t="shared" si="25"/>
        <v>-42600</v>
      </c>
      <c r="P175" s="270">
        <f t="shared" si="26"/>
        <v>-0.0426</v>
      </c>
      <c r="Q175" s="442"/>
    </row>
    <row r="176" spans="1:17" ht="18" customHeight="1">
      <c r="A176" s="303"/>
      <c r="B176" s="334" t="s">
        <v>72</v>
      </c>
      <c r="C176" s="301"/>
      <c r="D176" s="80"/>
      <c r="E176" s="80"/>
      <c r="F176" s="301"/>
      <c r="G176" s="318"/>
      <c r="H176" s="319"/>
      <c r="I176" s="270"/>
      <c r="J176" s="270"/>
      <c r="K176" s="270"/>
      <c r="L176" s="318"/>
      <c r="M176" s="319"/>
      <c r="N176" s="270"/>
      <c r="O176" s="270"/>
      <c r="P176" s="270"/>
      <c r="Q176" s="442"/>
    </row>
    <row r="177" spans="1:17" ht="18" customHeight="1">
      <c r="A177" s="303">
        <v>26</v>
      </c>
      <c r="B177" s="302" t="s">
        <v>73</v>
      </c>
      <c r="C177" s="301">
        <v>4902577</v>
      </c>
      <c r="D177" s="80" t="s">
        <v>12</v>
      </c>
      <c r="E177" s="91" t="s">
        <v>325</v>
      </c>
      <c r="F177" s="301">
        <v>400</v>
      </c>
      <c r="G177" s="318">
        <v>995632</v>
      </c>
      <c r="H177" s="319">
        <v>995632</v>
      </c>
      <c r="I177" s="270">
        <f>G177-H177</f>
        <v>0</v>
      </c>
      <c r="J177" s="270">
        <f>$F177*I177</f>
        <v>0</v>
      </c>
      <c r="K177" s="270">
        <f>J177/1000000</f>
        <v>0</v>
      </c>
      <c r="L177" s="318">
        <v>61</v>
      </c>
      <c r="M177" s="319">
        <v>61</v>
      </c>
      <c r="N177" s="270">
        <f>L177-M177</f>
        <v>0</v>
      </c>
      <c r="O177" s="270">
        <f>$F177*N177</f>
        <v>0</v>
      </c>
      <c r="P177" s="270">
        <f>O177/1000000</f>
        <v>0</v>
      </c>
      <c r="Q177" s="442"/>
    </row>
    <row r="178" spans="1:17" ht="18" customHeight="1">
      <c r="A178" s="303">
        <v>27</v>
      </c>
      <c r="B178" s="302" t="s">
        <v>74</v>
      </c>
      <c r="C178" s="301">
        <v>4902525</v>
      </c>
      <c r="D178" s="80" t="s">
        <v>12</v>
      </c>
      <c r="E178" s="91" t="s">
        <v>325</v>
      </c>
      <c r="F178" s="301">
        <v>-400</v>
      </c>
      <c r="G178" s="318">
        <v>999880</v>
      </c>
      <c r="H178" s="319">
        <v>999880</v>
      </c>
      <c r="I178" s="270">
        <f>G178-H178</f>
        <v>0</v>
      </c>
      <c r="J178" s="270">
        <f>$F178*I178</f>
        <v>0</v>
      </c>
      <c r="K178" s="270">
        <f>J178/1000000</f>
        <v>0</v>
      </c>
      <c r="L178" s="318">
        <v>999439</v>
      </c>
      <c r="M178" s="319">
        <v>999439</v>
      </c>
      <c r="N178" s="270">
        <f>L178-M178</f>
        <v>0</v>
      </c>
      <c r="O178" s="270">
        <f>$F178*N178</f>
        <v>0</v>
      </c>
      <c r="P178" s="270">
        <f>O178/1000000</f>
        <v>0</v>
      </c>
      <c r="Q178" s="442"/>
    </row>
    <row r="179" spans="1:17" ht="18" customHeight="1">
      <c r="A179" s="301"/>
      <c r="B179" s="324" t="s">
        <v>432</v>
      </c>
      <c r="C179" s="301"/>
      <c r="D179" s="80"/>
      <c r="E179" s="91"/>
      <c r="F179" s="301"/>
      <c r="G179" s="318"/>
      <c r="H179" s="319"/>
      <c r="I179" s="270"/>
      <c r="J179" s="270"/>
      <c r="K179" s="270"/>
      <c r="L179" s="318"/>
      <c r="M179" s="319"/>
      <c r="N179" s="270"/>
      <c r="O179" s="270"/>
      <c r="P179" s="270"/>
      <c r="Q179" s="694"/>
    </row>
    <row r="180" spans="1:17" ht="18" customHeight="1">
      <c r="A180" s="301">
        <v>28</v>
      </c>
      <c r="B180" s="712" t="s">
        <v>431</v>
      </c>
      <c r="C180" s="301">
        <v>5295160</v>
      </c>
      <c r="D180" s="80" t="s">
        <v>12</v>
      </c>
      <c r="E180" s="91" t="s">
        <v>325</v>
      </c>
      <c r="F180" s="301">
        <v>-800</v>
      </c>
      <c r="G180" s="318">
        <v>12207</v>
      </c>
      <c r="H180" s="319">
        <v>12085</v>
      </c>
      <c r="I180" s="270">
        <f>G180-H180</f>
        <v>122</v>
      </c>
      <c r="J180" s="270">
        <f>$F180*I180</f>
        <v>-97600</v>
      </c>
      <c r="K180" s="270">
        <f>J180/1000000</f>
        <v>-0.0976</v>
      </c>
      <c r="L180" s="318">
        <v>6014</v>
      </c>
      <c r="M180" s="319">
        <v>6007</v>
      </c>
      <c r="N180" s="270">
        <f>L180-M180</f>
        <v>7</v>
      </c>
      <c r="O180" s="270">
        <f>$F180*N180</f>
        <v>-5600</v>
      </c>
      <c r="P180" s="270">
        <f>O180/1000000</f>
        <v>-0.0056</v>
      </c>
      <c r="Q180" s="694"/>
    </row>
    <row r="181" spans="1:17" s="460" customFormat="1" ht="18">
      <c r="A181" s="342"/>
      <c r="B181" s="324" t="s">
        <v>433</v>
      </c>
      <c r="C181" s="292"/>
      <c r="D181" s="118"/>
      <c r="E181" s="91"/>
      <c r="F181" s="313"/>
      <c r="G181" s="318"/>
      <c r="H181" s="319"/>
      <c r="I181" s="301"/>
      <c r="J181" s="301"/>
      <c r="K181" s="301"/>
      <c r="L181" s="318"/>
      <c r="M181" s="319"/>
      <c r="N181" s="301"/>
      <c r="O181" s="301"/>
      <c r="P181" s="301"/>
      <c r="Q181" s="429"/>
    </row>
    <row r="182" spans="1:17" s="460" customFormat="1" ht="18">
      <c r="A182" s="342">
        <v>29</v>
      </c>
      <c r="B182" s="657" t="s">
        <v>439</v>
      </c>
      <c r="C182" s="292">
        <v>4864960</v>
      </c>
      <c r="D182" s="118" t="s">
        <v>12</v>
      </c>
      <c r="E182" s="91" t="s">
        <v>325</v>
      </c>
      <c r="F182" s="313">
        <v>-1000</v>
      </c>
      <c r="G182" s="318">
        <v>992669</v>
      </c>
      <c r="H182" s="319">
        <v>992803</v>
      </c>
      <c r="I182" s="319">
        <f>G182-H182</f>
        <v>-134</v>
      </c>
      <c r="J182" s="319">
        <f>$F182*I182</f>
        <v>134000</v>
      </c>
      <c r="K182" s="319">
        <f>J182/1000000</f>
        <v>0.134</v>
      </c>
      <c r="L182" s="318">
        <v>2196</v>
      </c>
      <c r="M182" s="319">
        <v>2211</v>
      </c>
      <c r="N182" s="319">
        <f>L182-M182</f>
        <v>-15</v>
      </c>
      <c r="O182" s="319">
        <f>$F182*N182</f>
        <v>15000</v>
      </c>
      <c r="P182" s="320">
        <f>O182/1000000</f>
        <v>0.015</v>
      </c>
      <c r="Q182" s="429"/>
    </row>
    <row r="183" spans="1:17" ht="18">
      <c r="A183" s="342">
        <v>30</v>
      </c>
      <c r="B183" s="657" t="s">
        <v>440</v>
      </c>
      <c r="C183" s="292">
        <v>5128441</v>
      </c>
      <c r="D183" s="118" t="s">
        <v>12</v>
      </c>
      <c r="E183" s="91" t="s">
        <v>325</v>
      </c>
      <c r="F183" s="508">
        <v>-750</v>
      </c>
      <c r="G183" s="318">
        <v>1893</v>
      </c>
      <c r="H183" s="319">
        <v>1852</v>
      </c>
      <c r="I183" s="319">
        <f>G183-H183</f>
        <v>41</v>
      </c>
      <c r="J183" s="319">
        <f>$F183*I183</f>
        <v>-30750</v>
      </c>
      <c r="K183" s="320">
        <f>J183/1000000</f>
        <v>-0.03075</v>
      </c>
      <c r="L183" s="318">
        <v>3310</v>
      </c>
      <c r="M183" s="319">
        <v>3307</v>
      </c>
      <c r="N183" s="319">
        <f>L183-M183</f>
        <v>3</v>
      </c>
      <c r="O183" s="319">
        <f>$F183*N183</f>
        <v>-2250</v>
      </c>
      <c r="P183" s="320">
        <f>O183/1000000</f>
        <v>-0.00225</v>
      </c>
      <c r="Q183" s="429"/>
    </row>
    <row r="184" spans="1:17" ht="18" customHeight="1" thickBot="1">
      <c r="A184" s="301"/>
      <c r="B184" s="302"/>
      <c r="C184" s="301"/>
      <c r="D184" s="80"/>
      <c r="E184" s="91"/>
      <c r="F184" s="301"/>
      <c r="G184" s="318"/>
      <c r="H184" s="319"/>
      <c r="I184" s="270"/>
      <c r="J184" s="270"/>
      <c r="K184" s="270"/>
      <c r="L184" s="318"/>
      <c r="M184" s="319"/>
      <c r="N184" s="270"/>
      <c r="O184" s="270"/>
      <c r="P184" s="270"/>
      <c r="Q184" s="694"/>
    </row>
    <row r="185" s="518" customFormat="1" ht="15" customHeight="1"/>
    <row r="187" spans="1:16" ht="20.25">
      <c r="A187" s="296" t="s">
        <v>292</v>
      </c>
      <c r="K187" s="556">
        <f>SUM(K139:K185)</f>
        <v>-0.13048267000000002</v>
      </c>
      <c r="P187" s="556">
        <f>SUM(P139:P185)</f>
        <v>-0.22514814000000002</v>
      </c>
    </row>
    <row r="188" spans="1:16" ht="12.75">
      <c r="A188" s="55"/>
      <c r="K188" s="508"/>
      <c r="P188" s="508"/>
    </row>
    <row r="189" spans="1:16" ht="12.75">
      <c r="A189" s="55"/>
      <c r="K189" s="508"/>
      <c r="P189" s="508"/>
    </row>
    <row r="190" spans="1:17" ht="18">
      <c r="A190" s="55"/>
      <c r="K190" s="508"/>
      <c r="P190" s="508"/>
      <c r="Q190" s="552" t="str">
        <f>NDPL!$Q$1</f>
        <v>JULY-2020</v>
      </c>
    </row>
    <row r="191" spans="1:16" ht="12.75">
      <c r="A191" s="55"/>
      <c r="K191" s="508"/>
      <c r="P191" s="508"/>
    </row>
    <row r="192" spans="1:16" ht="12.75">
      <c r="A192" s="55"/>
      <c r="K192" s="508"/>
      <c r="P192" s="508"/>
    </row>
    <row r="193" spans="1:16" ht="12.75">
      <c r="A193" s="55"/>
      <c r="K193" s="508"/>
      <c r="P193" s="508"/>
    </row>
    <row r="194" spans="1:11" ht="13.5" thickBot="1">
      <c r="A194" s="2"/>
      <c r="B194" s="7"/>
      <c r="C194" s="7"/>
      <c r="D194" s="51"/>
      <c r="E194" s="51"/>
      <c r="F194" s="20"/>
      <c r="G194" s="20"/>
      <c r="H194" s="20"/>
      <c r="I194" s="20"/>
      <c r="J194" s="20"/>
      <c r="K194" s="52"/>
    </row>
    <row r="195" spans="1:17" ht="27.75">
      <c r="A195" s="383" t="s">
        <v>181</v>
      </c>
      <c r="B195" s="137"/>
      <c r="C195" s="133"/>
      <c r="D195" s="133"/>
      <c r="E195" s="133"/>
      <c r="F195" s="180"/>
      <c r="G195" s="180"/>
      <c r="H195" s="180"/>
      <c r="I195" s="180"/>
      <c r="J195" s="180"/>
      <c r="K195" s="181"/>
      <c r="L195" s="518"/>
      <c r="M195" s="518"/>
      <c r="N195" s="518"/>
      <c r="O195" s="518"/>
      <c r="P195" s="518"/>
      <c r="Q195" s="519"/>
    </row>
    <row r="196" spans="1:17" ht="24.75" customHeight="1">
      <c r="A196" s="382" t="s">
        <v>294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K133</f>
        <v>5.76702799</v>
      </c>
      <c r="L196" s="280"/>
      <c r="M196" s="280"/>
      <c r="N196" s="280"/>
      <c r="O196" s="280"/>
      <c r="P196" s="381">
        <f>P133</f>
        <v>1.2520074799999998</v>
      </c>
      <c r="Q196" s="520"/>
    </row>
    <row r="197" spans="1:17" ht="24.75" customHeight="1">
      <c r="A197" s="382" t="s">
        <v>293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K187</f>
        <v>-0.13048267000000002</v>
      </c>
      <c r="L197" s="280"/>
      <c r="M197" s="280"/>
      <c r="N197" s="280"/>
      <c r="O197" s="280"/>
      <c r="P197" s="381">
        <f>P187</f>
        <v>-0.22514814000000002</v>
      </c>
      <c r="Q197" s="520"/>
    </row>
    <row r="198" spans="1:17" ht="24.75" customHeight="1">
      <c r="A198" s="382" t="s">
        <v>295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381">
        <f>'ROHTAK ROAD'!K42</f>
        <v>0.08171250000000001</v>
      </c>
      <c r="L198" s="280"/>
      <c r="M198" s="280"/>
      <c r="N198" s="280"/>
      <c r="O198" s="280"/>
      <c r="P198" s="381">
        <f>'ROHTAK ROAD'!P42</f>
        <v>-0.0002124999999999992</v>
      </c>
      <c r="Q198" s="520"/>
    </row>
    <row r="199" spans="1:17" ht="24.75" customHeight="1">
      <c r="A199" s="382" t="s">
        <v>296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381">
        <f>-MES!K35</f>
        <v>-0.2702</v>
      </c>
      <c r="L199" s="280"/>
      <c r="M199" s="280"/>
      <c r="N199" s="280"/>
      <c r="O199" s="280"/>
      <c r="P199" s="381">
        <f>-MES!P35</f>
        <v>-0.047799999999999995</v>
      </c>
      <c r="Q199" s="520"/>
    </row>
    <row r="200" spans="1:17" ht="29.25" customHeight="1" thickBot="1">
      <c r="A200" s="384" t="s">
        <v>182</v>
      </c>
      <c r="B200" s="182"/>
      <c r="C200" s="183"/>
      <c r="D200" s="183"/>
      <c r="E200" s="183"/>
      <c r="F200" s="183"/>
      <c r="G200" s="183"/>
      <c r="H200" s="183"/>
      <c r="I200" s="183"/>
      <c r="J200" s="183"/>
      <c r="K200" s="385">
        <f>SUM(K196:K199)</f>
        <v>5.44805782</v>
      </c>
      <c r="L200" s="561"/>
      <c r="M200" s="561"/>
      <c r="N200" s="561"/>
      <c r="O200" s="561"/>
      <c r="P200" s="385">
        <f>SUM(P196:P199)</f>
        <v>0.97884684</v>
      </c>
      <c r="Q200" s="522"/>
    </row>
    <row r="205" ht="13.5" thickBot="1"/>
    <row r="206" spans="1:17" ht="12.75">
      <c r="A206" s="523"/>
      <c r="B206" s="524"/>
      <c r="C206" s="524"/>
      <c r="D206" s="524"/>
      <c r="E206" s="524"/>
      <c r="F206" s="524"/>
      <c r="G206" s="524"/>
      <c r="H206" s="518"/>
      <c r="I206" s="518"/>
      <c r="J206" s="518"/>
      <c r="K206" s="518"/>
      <c r="L206" s="518"/>
      <c r="M206" s="518"/>
      <c r="N206" s="518"/>
      <c r="O206" s="518"/>
      <c r="P206" s="518"/>
      <c r="Q206" s="519"/>
    </row>
    <row r="207" spans="1:17" ht="26.25">
      <c r="A207" s="562" t="s">
        <v>306</v>
      </c>
      <c r="B207" s="526"/>
      <c r="C207" s="526"/>
      <c r="D207" s="526"/>
      <c r="E207" s="526"/>
      <c r="F207" s="526"/>
      <c r="G207" s="526"/>
      <c r="H207" s="460"/>
      <c r="I207" s="460"/>
      <c r="J207" s="460"/>
      <c r="K207" s="460"/>
      <c r="L207" s="460"/>
      <c r="M207" s="460"/>
      <c r="N207" s="460"/>
      <c r="O207" s="460"/>
      <c r="P207" s="460"/>
      <c r="Q207" s="520"/>
    </row>
    <row r="208" spans="1:17" ht="12.75">
      <c r="A208" s="527"/>
      <c r="B208" s="526"/>
      <c r="C208" s="526"/>
      <c r="D208" s="526"/>
      <c r="E208" s="526"/>
      <c r="F208" s="526"/>
      <c r="G208" s="526"/>
      <c r="H208" s="460"/>
      <c r="I208" s="460"/>
      <c r="J208" s="460"/>
      <c r="K208" s="460"/>
      <c r="L208" s="460"/>
      <c r="M208" s="460"/>
      <c r="N208" s="460"/>
      <c r="O208" s="460"/>
      <c r="P208" s="460"/>
      <c r="Q208" s="520"/>
    </row>
    <row r="209" spans="1:17" ht="15.75">
      <c r="A209" s="528"/>
      <c r="B209" s="529"/>
      <c r="C209" s="529"/>
      <c r="D209" s="529"/>
      <c r="E209" s="529"/>
      <c r="F209" s="529"/>
      <c r="G209" s="529"/>
      <c r="H209" s="460"/>
      <c r="I209" s="460"/>
      <c r="J209" s="460"/>
      <c r="K209" s="530" t="s">
        <v>318</v>
      </c>
      <c r="L209" s="460"/>
      <c r="M209" s="460"/>
      <c r="N209" s="460"/>
      <c r="O209" s="460"/>
      <c r="P209" s="530" t="s">
        <v>319</v>
      </c>
      <c r="Q209" s="520"/>
    </row>
    <row r="210" spans="1:17" ht="12.75">
      <c r="A210" s="531"/>
      <c r="B210" s="91"/>
      <c r="C210" s="91"/>
      <c r="D210" s="91"/>
      <c r="E210" s="91"/>
      <c r="F210" s="91"/>
      <c r="G210" s="91"/>
      <c r="H210" s="460"/>
      <c r="I210" s="460"/>
      <c r="J210" s="460"/>
      <c r="K210" s="460"/>
      <c r="L210" s="460"/>
      <c r="M210" s="460"/>
      <c r="N210" s="460"/>
      <c r="O210" s="460"/>
      <c r="P210" s="460"/>
      <c r="Q210" s="520"/>
    </row>
    <row r="211" spans="1:17" ht="12.75">
      <c r="A211" s="531"/>
      <c r="B211" s="91"/>
      <c r="C211" s="91"/>
      <c r="D211" s="91"/>
      <c r="E211" s="91"/>
      <c r="F211" s="91"/>
      <c r="G211" s="91"/>
      <c r="H211" s="460"/>
      <c r="I211" s="460"/>
      <c r="J211" s="460"/>
      <c r="K211" s="460"/>
      <c r="L211" s="460"/>
      <c r="M211" s="460"/>
      <c r="N211" s="460"/>
      <c r="O211" s="460"/>
      <c r="P211" s="460"/>
      <c r="Q211" s="520"/>
    </row>
    <row r="212" spans="1:17" ht="23.25">
      <c r="A212" s="563" t="s">
        <v>309</v>
      </c>
      <c r="B212" s="533"/>
      <c r="C212" s="533"/>
      <c r="D212" s="534"/>
      <c r="E212" s="534"/>
      <c r="F212" s="535"/>
      <c r="G212" s="534"/>
      <c r="H212" s="460"/>
      <c r="I212" s="460"/>
      <c r="J212" s="460"/>
      <c r="K212" s="564">
        <f>K200</f>
        <v>5.44805782</v>
      </c>
      <c r="L212" s="565" t="s">
        <v>307</v>
      </c>
      <c r="M212" s="566"/>
      <c r="N212" s="566"/>
      <c r="O212" s="566"/>
      <c r="P212" s="564">
        <f>P200</f>
        <v>0.97884684</v>
      </c>
      <c r="Q212" s="567" t="s">
        <v>307</v>
      </c>
    </row>
    <row r="213" spans="1:17" ht="23.25">
      <c r="A213" s="538"/>
      <c r="B213" s="539"/>
      <c r="C213" s="539"/>
      <c r="D213" s="526"/>
      <c r="E213" s="526"/>
      <c r="F213" s="540"/>
      <c r="G213" s="526"/>
      <c r="H213" s="460"/>
      <c r="I213" s="460"/>
      <c r="J213" s="460"/>
      <c r="K213" s="566"/>
      <c r="L213" s="568"/>
      <c r="M213" s="566"/>
      <c r="N213" s="566"/>
      <c r="O213" s="566"/>
      <c r="P213" s="566"/>
      <c r="Q213" s="569"/>
    </row>
    <row r="214" spans="1:17" ht="23.25">
      <c r="A214" s="570" t="s">
        <v>308</v>
      </c>
      <c r="B214" s="43"/>
      <c r="C214" s="43"/>
      <c r="D214" s="526"/>
      <c r="E214" s="526"/>
      <c r="F214" s="543"/>
      <c r="G214" s="534"/>
      <c r="H214" s="460"/>
      <c r="I214" s="460"/>
      <c r="J214" s="460"/>
      <c r="K214" s="566">
        <f>'STEPPED UP GENCO'!K41</f>
        <v>-2.4226167968000003</v>
      </c>
      <c r="L214" s="565" t="s">
        <v>307</v>
      </c>
      <c r="M214" s="566"/>
      <c r="N214" s="566"/>
      <c r="O214" s="566"/>
      <c r="P214" s="564">
        <f>'STEPPED UP GENCO'!P41</f>
        <v>0.07070084015000004</v>
      </c>
      <c r="Q214" s="567" t="s">
        <v>307</v>
      </c>
    </row>
    <row r="215" spans="1:17" ht="15">
      <c r="A215" s="544"/>
      <c r="B215" s="460"/>
      <c r="C215" s="460"/>
      <c r="D215" s="460"/>
      <c r="E215" s="460"/>
      <c r="F215" s="460"/>
      <c r="G215" s="460"/>
      <c r="H215" s="460"/>
      <c r="I215" s="460"/>
      <c r="J215" s="460"/>
      <c r="K215" s="460"/>
      <c r="L215" s="265"/>
      <c r="M215" s="460"/>
      <c r="N215" s="460"/>
      <c r="O215" s="460"/>
      <c r="P215" s="460"/>
      <c r="Q215" s="571"/>
    </row>
    <row r="216" spans="1:17" ht="15">
      <c r="A216" s="544"/>
      <c r="B216" s="460"/>
      <c r="C216" s="460"/>
      <c r="D216" s="460"/>
      <c r="E216" s="460"/>
      <c r="F216" s="460"/>
      <c r="G216" s="460"/>
      <c r="H216" s="460"/>
      <c r="I216" s="460"/>
      <c r="J216" s="460"/>
      <c r="K216" s="460"/>
      <c r="L216" s="265"/>
      <c r="M216" s="460"/>
      <c r="N216" s="460"/>
      <c r="O216" s="460"/>
      <c r="P216" s="460"/>
      <c r="Q216" s="571"/>
    </row>
    <row r="217" spans="1:17" ht="15">
      <c r="A217" s="544"/>
      <c r="B217" s="460"/>
      <c r="C217" s="460"/>
      <c r="D217" s="460"/>
      <c r="E217" s="460"/>
      <c r="F217" s="460"/>
      <c r="G217" s="460"/>
      <c r="H217" s="460"/>
      <c r="I217" s="460"/>
      <c r="J217" s="460"/>
      <c r="K217" s="460"/>
      <c r="L217" s="265"/>
      <c r="M217" s="460"/>
      <c r="N217" s="460"/>
      <c r="O217" s="460"/>
      <c r="P217" s="460"/>
      <c r="Q217" s="571"/>
    </row>
    <row r="218" spans="1:17" ht="23.25">
      <c r="A218" s="544"/>
      <c r="B218" s="460"/>
      <c r="C218" s="460"/>
      <c r="D218" s="460"/>
      <c r="E218" s="460"/>
      <c r="F218" s="460"/>
      <c r="G218" s="460"/>
      <c r="H218" s="533"/>
      <c r="I218" s="533"/>
      <c r="J218" s="572" t="s">
        <v>310</v>
      </c>
      <c r="K218" s="573">
        <f>SUM(K212:K217)</f>
        <v>3.0254410231999995</v>
      </c>
      <c r="L218" s="572" t="s">
        <v>307</v>
      </c>
      <c r="M218" s="566"/>
      <c r="N218" s="566"/>
      <c r="O218" s="566"/>
      <c r="P218" s="573">
        <f>SUM(P212:P217)</f>
        <v>1.04954768015</v>
      </c>
      <c r="Q218" s="572" t="s">
        <v>307</v>
      </c>
    </row>
    <row r="219" spans="1:17" ht="13.5" thickBot="1">
      <c r="A219" s="545"/>
      <c r="B219" s="521"/>
      <c r="C219" s="521"/>
      <c r="D219" s="521"/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5" max="255" man="1"/>
    <brk id="134" max="18" man="1"/>
    <brk id="187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25">
      <selection activeCell="K65" sqref="K65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218</v>
      </c>
      <c r="Q1" s="472" t="str">
        <f>NDPL!Q1</f>
        <v>JULY-2020</v>
      </c>
    </row>
    <row r="2" ht="18.75" customHeight="1">
      <c r="A2" s="77" t="s">
        <v>219</v>
      </c>
    </row>
    <row r="3" ht="23.25">
      <c r="A3" s="175" t="s">
        <v>197</v>
      </c>
    </row>
    <row r="4" spans="1:16" ht="24" thickBot="1">
      <c r="A4" s="372" t="s">
        <v>198</v>
      </c>
      <c r="G4" s="460"/>
      <c r="H4" s="460"/>
      <c r="I4" s="44" t="s">
        <v>374</v>
      </c>
      <c r="J4" s="460"/>
      <c r="K4" s="460"/>
      <c r="L4" s="460"/>
      <c r="M4" s="460"/>
      <c r="N4" s="44" t="s">
        <v>375</v>
      </c>
      <c r="O4" s="460"/>
      <c r="P4" s="460"/>
    </row>
    <row r="5" spans="1:17" ht="62.25" customHeight="1" thickBot="1" thickTop="1">
      <c r="A5" s="478" t="s">
        <v>8</v>
      </c>
      <c r="B5" s="479" t="s">
        <v>9</v>
      </c>
      <c r="C5" s="480" t="s">
        <v>1</v>
      </c>
      <c r="D5" s="480" t="s">
        <v>2</v>
      </c>
      <c r="E5" s="480" t="s">
        <v>3</v>
      </c>
      <c r="F5" s="480" t="s">
        <v>10</v>
      </c>
      <c r="G5" s="478" t="str">
        <f>NDPL!G5</f>
        <v>FINAL READING 31/07/2020</v>
      </c>
      <c r="H5" s="480" t="str">
        <f>NDPL!H5</f>
        <v>INTIAL READING 01/07/2020</v>
      </c>
      <c r="I5" s="480" t="s">
        <v>4</v>
      </c>
      <c r="J5" s="480" t="s">
        <v>5</v>
      </c>
      <c r="K5" s="480" t="s">
        <v>6</v>
      </c>
      <c r="L5" s="478" t="str">
        <f>NDPL!G5</f>
        <v>FINAL READING 31/07/2020</v>
      </c>
      <c r="M5" s="480" t="str">
        <f>NDPL!H5</f>
        <v>INTIAL READING 01/07/2020</v>
      </c>
      <c r="N5" s="480" t="s">
        <v>4</v>
      </c>
      <c r="O5" s="480" t="s">
        <v>5</v>
      </c>
      <c r="P5" s="480" t="s">
        <v>6</v>
      </c>
      <c r="Q5" s="481" t="s">
        <v>288</v>
      </c>
    </row>
    <row r="6" ht="14.25" thickBot="1" thickTop="1"/>
    <row r="7" spans="1:17" ht="18" customHeight="1" thickTop="1">
      <c r="A7" s="149"/>
      <c r="B7" s="150" t="s">
        <v>183</v>
      </c>
      <c r="C7" s="151"/>
      <c r="D7" s="151"/>
      <c r="E7" s="151"/>
      <c r="F7" s="151"/>
      <c r="G7" s="58"/>
      <c r="H7" s="574"/>
      <c r="I7" s="575"/>
      <c r="J7" s="575"/>
      <c r="K7" s="575"/>
      <c r="L7" s="576"/>
      <c r="M7" s="574"/>
      <c r="N7" s="574"/>
      <c r="O7" s="574"/>
      <c r="P7" s="574"/>
      <c r="Q7" s="507"/>
    </row>
    <row r="8" spans="1:17" ht="18" customHeight="1">
      <c r="A8" s="152"/>
      <c r="B8" s="153" t="s">
        <v>103</v>
      </c>
      <c r="C8" s="154"/>
      <c r="D8" s="155"/>
      <c r="E8" s="156"/>
      <c r="F8" s="157"/>
      <c r="G8" s="62"/>
      <c r="H8" s="577"/>
      <c r="I8" s="398"/>
      <c r="J8" s="398"/>
      <c r="K8" s="398"/>
      <c r="L8" s="578"/>
      <c r="M8" s="577"/>
      <c r="N8" s="374"/>
      <c r="O8" s="374"/>
      <c r="P8" s="374"/>
      <c r="Q8" s="429"/>
    </row>
    <row r="9" spans="1:17" ht="16.5">
      <c r="A9" s="152">
        <v>1</v>
      </c>
      <c r="B9" s="153" t="s">
        <v>104</v>
      </c>
      <c r="C9" s="154">
        <v>4865107</v>
      </c>
      <c r="D9" s="158" t="s">
        <v>12</v>
      </c>
      <c r="E9" s="246" t="s">
        <v>325</v>
      </c>
      <c r="F9" s="159">
        <v>266.67</v>
      </c>
      <c r="G9" s="318">
        <v>3270</v>
      </c>
      <c r="H9" s="319">
        <v>2915</v>
      </c>
      <c r="I9" s="301">
        <f>G9-H9</f>
        <v>355</v>
      </c>
      <c r="J9" s="301">
        <f>$F9*I9</f>
        <v>94667.85</v>
      </c>
      <c r="K9" s="301">
        <f>J9/1000000</f>
        <v>0.09466785000000001</v>
      </c>
      <c r="L9" s="318">
        <v>2219</v>
      </c>
      <c r="M9" s="319">
        <v>2200</v>
      </c>
      <c r="N9" s="301">
        <f>L9-M9</f>
        <v>19</v>
      </c>
      <c r="O9" s="301">
        <f>$F9*N9</f>
        <v>5066.7300000000005</v>
      </c>
      <c r="P9" s="301">
        <f>O9/1000000</f>
        <v>0.00506673</v>
      </c>
      <c r="Q9" s="456"/>
    </row>
    <row r="10" spans="1:17" ht="18" customHeight="1">
      <c r="A10" s="152">
        <v>2</v>
      </c>
      <c r="B10" s="153" t="s">
        <v>105</v>
      </c>
      <c r="C10" s="154">
        <v>4865137</v>
      </c>
      <c r="D10" s="158" t="s">
        <v>12</v>
      </c>
      <c r="E10" s="246" t="s">
        <v>325</v>
      </c>
      <c r="F10" s="159">
        <v>100</v>
      </c>
      <c r="G10" s="318">
        <v>107254</v>
      </c>
      <c r="H10" s="319">
        <v>105935</v>
      </c>
      <c r="I10" s="398">
        <f aca="true" t="shared" si="0" ref="I10:I18">G10-H10</f>
        <v>1319</v>
      </c>
      <c r="J10" s="398">
        <f aca="true" t="shared" si="1" ref="J10:J17">$F10*I10</f>
        <v>131900</v>
      </c>
      <c r="K10" s="398">
        <f aca="true" t="shared" si="2" ref="K10:K17">J10/1000000</f>
        <v>0.1319</v>
      </c>
      <c r="L10" s="318">
        <v>152454</v>
      </c>
      <c r="M10" s="319">
        <v>152406</v>
      </c>
      <c r="N10" s="395">
        <f aca="true" t="shared" si="3" ref="N10:N18">L10-M10</f>
        <v>48</v>
      </c>
      <c r="O10" s="395">
        <f aca="true" t="shared" si="4" ref="O10:O17">$F10*N10</f>
        <v>4800</v>
      </c>
      <c r="P10" s="395">
        <f aca="true" t="shared" si="5" ref="P10:P17">O10/1000000</f>
        <v>0.0048</v>
      </c>
      <c r="Q10" s="429"/>
    </row>
    <row r="11" spans="1:17" ht="18">
      <c r="A11" s="152">
        <v>3</v>
      </c>
      <c r="B11" s="153" t="s">
        <v>106</v>
      </c>
      <c r="C11" s="154">
        <v>4865136</v>
      </c>
      <c r="D11" s="158" t="s">
        <v>12</v>
      </c>
      <c r="E11" s="246" t="s">
        <v>325</v>
      </c>
      <c r="F11" s="159">
        <v>200</v>
      </c>
      <c r="G11" s="318">
        <v>989347</v>
      </c>
      <c r="H11" s="319">
        <v>989276</v>
      </c>
      <c r="I11" s="398">
        <f t="shared" si="0"/>
        <v>71</v>
      </c>
      <c r="J11" s="398">
        <f t="shared" si="1"/>
        <v>14200</v>
      </c>
      <c r="K11" s="398">
        <f t="shared" si="2"/>
        <v>0.0142</v>
      </c>
      <c r="L11" s="318">
        <v>999330</v>
      </c>
      <c r="M11" s="319">
        <v>999322</v>
      </c>
      <c r="N11" s="398">
        <f t="shared" si="3"/>
        <v>8</v>
      </c>
      <c r="O11" s="398">
        <f t="shared" si="4"/>
        <v>1600</v>
      </c>
      <c r="P11" s="398">
        <f t="shared" si="5"/>
        <v>0.0016</v>
      </c>
      <c r="Q11" s="581"/>
    </row>
    <row r="12" spans="1:17" ht="18">
      <c r="A12" s="152">
        <v>4</v>
      </c>
      <c r="B12" s="153" t="s">
        <v>107</v>
      </c>
      <c r="C12" s="154">
        <v>4865172</v>
      </c>
      <c r="D12" s="158" t="s">
        <v>12</v>
      </c>
      <c r="E12" s="246" t="s">
        <v>325</v>
      </c>
      <c r="F12" s="159">
        <v>1000</v>
      </c>
      <c r="G12" s="318">
        <v>217</v>
      </c>
      <c r="H12" s="319">
        <v>99</v>
      </c>
      <c r="I12" s="398">
        <f>G12-H12</f>
        <v>118</v>
      </c>
      <c r="J12" s="398">
        <f>$F12*I12</f>
        <v>118000</v>
      </c>
      <c r="K12" s="398">
        <f>J12/1000000</f>
        <v>0.118</v>
      </c>
      <c r="L12" s="318">
        <v>21</v>
      </c>
      <c r="M12" s="319">
        <v>17</v>
      </c>
      <c r="N12" s="395">
        <f>L12-M12</f>
        <v>4</v>
      </c>
      <c r="O12" s="395">
        <f>$F12*N12</f>
        <v>4000</v>
      </c>
      <c r="P12" s="395">
        <f>O12/1000000</f>
        <v>0.004</v>
      </c>
      <c r="Q12" s="761"/>
    </row>
    <row r="13" spans="1:17" ht="18" customHeight="1">
      <c r="A13" s="152">
        <v>5</v>
      </c>
      <c r="B13" s="153" t="s">
        <v>108</v>
      </c>
      <c r="C13" s="154">
        <v>4864968</v>
      </c>
      <c r="D13" s="158" t="s">
        <v>12</v>
      </c>
      <c r="E13" s="246" t="s">
        <v>325</v>
      </c>
      <c r="F13" s="159">
        <v>800</v>
      </c>
      <c r="G13" s="318">
        <v>1911</v>
      </c>
      <c r="H13" s="319">
        <v>1613</v>
      </c>
      <c r="I13" s="398">
        <f t="shared" si="0"/>
        <v>298</v>
      </c>
      <c r="J13" s="398">
        <f>$F13*I13</f>
        <v>238400</v>
      </c>
      <c r="K13" s="398">
        <f>J13/1000000</f>
        <v>0.2384</v>
      </c>
      <c r="L13" s="318">
        <v>2626</v>
      </c>
      <c r="M13" s="319">
        <v>2608</v>
      </c>
      <c r="N13" s="395">
        <f t="shared" si="3"/>
        <v>18</v>
      </c>
      <c r="O13" s="395">
        <f>$F13*N13</f>
        <v>14400</v>
      </c>
      <c r="P13" s="395">
        <f>O13/1000000</f>
        <v>0.0144</v>
      </c>
      <c r="Q13" s="752"/>
    </row>
    <row r="14" spans="1:17" ht="18" customHeight="1">
      <c r="A14" s="152">
        <v>6</v>
      </c>
      <c r="B14" s="153" t="s">
        <v>350</v>
      </c>
      <c r="C14" s="154">
        <v>4865004</v>
      </c>
      <c r="D14" s="158" t="s">
        <v>12</v>
      </c>
      <c r="E14" s="246" t="s">
        <v>325</v>
      </c>
      <c r="F14" s="159">
        <v>800</v>
      </c>
      <c r="G14" s="318">
        <v>3275</v>
      </c>
      <c r="H14" s="319">
        <v>3248</v>
      </c>
      <c r="I14" s="398">
        <f t="shared" si="0"/>
        <v>27</v>
      </c>
      <c r="J14" s="398">
        <f t="shared" si="1"/>
        <v>21600</v>
      </c>
      <c r="K14" s="398">
        <f t="shared" si="2"/>
        <v>0.0216</v>
      </c>
      <c r="L14" s="318">
        <v>1314</v>
      </c>
      <c r="M14" s="319">
        <v>1312</v>
      </c>
      <c r="N14" s="395">
        <f t="shared" si="3"/>
        <v>2</v>
      </c>
      <c r="O14" s="395">
        <f t="shared" si="4"/>
        <v>1600</v>
      </c>
      <c r="P14" s="395">
        <f t="shared" si="5"/>
        <v>0.0016</v>
      </c>
      <c r="Q14" s="456"/>
    </row>
    <row r="15" spans="1:17" ht="18" customHeight="1">
      <c r="A15" s="152">
        <v>7</v>
      </c>
      <c r="B15" s="339" t="s">
        <v>372</v>
      </c>
      <c r="C15" s="342">
        <v>4865050</v>
      </c>
      <c r="D15" s="158" t="s">
        <v>12</v>
      </c>
      <c r="E15" s="246" t="s">
        <v>325</v>
      </c>
      <c r="F15" s="348">
        <v>800</v>
      </c>
      <c r="G15" s="318">
        <v>993730</v>
      </c>
      <c r="H15" s="319">
        <v>994461</v>
      </c>
      <c r="I15" s="398">
        <f t="shared" si="0"/>
        <v>-731</v>
      </c>
      <c r="J15" s="398">
        <f>$F15*I15</f>
        <v>-584800</v>
      </c>
      <c r="K15" s="398">
        <f>J15/1000000</f>
        <v>-0.5848</v>
      </c>
      <c r="L15" s="318">
        <v>998903</v>
      </c>
      <c r="M15" s="319">
        <v>998909</v>
      </c>
      <c r="N15" s="395">
        <f t="shared" si="3"/>
        <v>-6</v>
      </c>
      <c r="O15" s="395">
        <f>$F15*N15</f>
        <v>-4800</v>
      </c>
      <c r="P15" s="395">
        <f>O15/1000000</f>
        <v>-0.0048</v>
      </c>
      <c r="Q15" s="429"/>
    </row>
    <row r="16" spans="1:17" ht="18" customHeight="1">
      <c r="A16" s="152">
        <v>8</v>
      </c>
      <c r="B16" s="339" t="s">
        <v>371</v>
      </c>
      <c r="C16" s="342">
        <v>4864998</v>
      </c>
      <c r="D16" s="158" t="s">
        <v>12</v>
      </c>
      <c r="E16" s="246" t="s">
        <v>325</v>
      </c>
      <c r="F16" s="348">
        <v>800</v>
      </c>
      <c r="G16" s="318">
        <v>960473</v>
      </c>
      <c r="H16" s="319">
        <v>960760</v>
      </c>
      <c r="I16" s="398">
        <f t="shared" si="0"/>
        <v>-287</v>
      </c>
      <c r="J16" s="398">
        <f t="shared" si="1"/>
        <v>-229600</v>
      </c>
      <c r="K16" s="398">
        <f t="shared" si="2"/>
        <v>-0.2296</v>
      </c>
      <c r="L16" s="318">
        <v>980449</v>
      </c>
      <c r="M16" s="319">
        <v>980523</v>
      </c>
      <c r="N16" s="395">
        <f t="shared" si="3"/>
        <v>-74</v>
      </c>
      <c r="O16" s="395">
        <f t="shared" si="4"/>
        <v>-59200</v>
      </c>
      <c r="P16" s="395">
        <f t="shared" si="5"/>
        <v>-0.0592</v>
      </c>
      <c r="Q16" s="429"/>
    </row>
    <row r="17" spans="1:17" ht="18" customHeight="1">
      <c r="A17" s="152">
        <v>9</v>
      </c>
      <c r="B17" s="339" t="s">
        <v>365</v>
      </c>
      <c r="C17" s="342">
        <v>4864993</v>
      </c>
      <c r="D17" s="158" t="s">
        <v>12</v>
      </c>
      <c r="E17" s="246" t="s">
        <v>325</v>
      </c>
      <c r="F17" s="348">
        <v>800</v>
      </c>
      <c r="G17" s="318">
        <v>963622</v>
      </c>
      <c r="H17" s="319">
        <v>964472</v>
      </c>
      <c r="I17" s="398">
        <f t="shared" si="0"/>
        <v>-850</v>
      </c>
      <c r="J17" s="398">
        <f t="shared" si="1"/>
        <v>-680000</v>
      </c>
      <c r="K17" s="398">
        <f t="shared" si="2"/>
        <v>-0.68</v>
      </c>
      <c r="L17" s="318">
        <v>989870</v>
      </c>
      <c r="M17" s="319">
        <v>989885</v>
      </c>
      <c r="N17" s="395">
        <f t="shared" si="3"/>
        <v>-15</v>
      </c>
      <c r="O17" s="395">
        <f t="shared" si="4"/>
        <v>-12000</v>
      </c>
      <c r="P17" s="395">
        <f t="shared" si="5"/>
        <v>-0.012</v>
      </c>
      <c r="Q17" s="457"/>
    </row>
    <row r="18" spans="1:17" ht="15.75" customHeight="1">
      <c r="A18" s="152">
        <v>10</v>
      </c>
      <c r="B18" s="339" t="s">
        <v>407</v>
      </c>
      <c r="C18" s="342">
        <v>5128403</v>
      </c>
      <c r="D18" s="158" t="s">
        <v>12</v>
      </c>
      <c r="E18" s="246" t="s">
        <v>325</v>
      </c>
      <c r="F18" s="348">
        <v>2000</v>
      </c>
      <c r="G18" s="318">
        <v>997261</v>
      </c>
      <c r="H18" s="319">
        <v>997542</v>
      </c>
      <c r="I18" s="264">
        <f t="shared" si="0"/>
        <v>-281</v>
      </c>
      <c r="J18" s="264">
        <f>$F18*I18</f>
        <v>-562000</v>
      </c>
      <c r="K18" s="264">
        <f>J18/1000000</f>
        <v>-0.562</v>
      </c>
      <c r="L18" s="318">
        <v>999568</v>
      </c>
      <c r="M18" s="319">
        <v>999571</v>
      </c>
      <c r="N18" s="319">
        <f t="shared" si="3"/>
        <v>-3</v>
      </c>
      <c r="O18" s="319">
        <f>$F18*N18</f>
        <v>-6000</v>
      </c>
      <c r="P18" s="319">
        <f>O18/1000000</f>
        <v>-0.006</v>
      </c>
      <c r="Q18" s="457"/>
    </row>
    <row r="19" spans="1:17" ht="18" customHeight="1">
      <c r="A19" s="152"/>
      <c r="B19" s="160" t="s">
        <v>356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184</v>
      </c>
      <c r="C20" s="154">
        <v>4865161</v>
      </c>
      <c r="D20" s="155" t="s">
        <v>12</v>
      </c>
      <c r="E20" s="246" t="s">
        <v>325</v>
      </c>
      <c r="F20" s="159">
        <v>50</v>
      </c>
      <c r="G20" s="318">
        <v>970931</v>
      </c>
      <c r="H20" s="319">
        <v>971604</v>
      </c>
      <c r="I20" s="398">
        <f aca="true" t="shared" si="6" ref="I20:I25">G20-H20</f>
        <v>-673</v>
      </c>
      <c r="J20" s="398">
        <f aca="true" t="shared" si="7" ref="J20:J25">$F20*I20</f>
        <v>-33650</v>
      </c>
      <c r="K20" s="398">
        <f aca="true" t="shared" si="8" ref="K20:K25">J20/1000000</f>
        <v>-0.03365</v>
      </c>
      <c r="L20" s="318">
        <v>20074</v>
      </c>
      <c r="M20" s="319">
        <v>20000</v>
      </c>
      <c r="N20" s="395">
        <f aca="true" t="shared" si="9" ref="N20:N25">L20-M20</f>
        <v>74</v>
      </c>
      <c r="O20" s="395">
        <f aca="true" t="shared" si="10" ref="O20:O25">$F20*N20</f>
        <v>3700</v>
      </c>
      <c r="P20" s="395">
        <f aca="true" t="shared" si="11" ref="P20:P25">O20/1000000</f>
        <v>0.0037</v>
      </c>
      <c r="Q20" s="429"/>
    </row>
    <row r="21" spans="1:17" ht="13.5" customHeight="1">
      <c r="A21" s="152">
        <v>12</v>
      </c>
      <c r="B21" s="153" t="s">
        <v>185</v>
      </c>
      <c r="C21" s="154">
        <v>4865131</v>
      </c>
      <c r="D21" s="158" t="s">
        <v>12</v>
      </c>
      <c r="E21" s="246" t="s">
        <v>325</v>
      </c>
      <c r="F21" s="159">
        <v>75</v>
      </c>
      <c r="G21" s="318">
        <v>974926</v>
      </c>
      <c r="H21" s="319">
        <v>975501</v>
      </c>
      <c r="I21" s="443">
        <f t="shared" si="6"/>
        <v>-575</v>
      </c>
      <c r="J21" s="443">
        <f t="shared" si="7"/>
        <v>-43125</v>
      </c>
      <c r="K21" s="443">
        <f t="shared" si="8"/>
        <v>-0.043125</v>
      </c>
      <c r="L21" s="318">
        <v>22554</v>
      </c>
      <c r="M21" s="319">
        <v>22556</v>
      </c>
      <c r="N21" s="264">
        <f t="shared" si="9"/>
        <v>-2</v>
      </c>
      <c r="O21" s="264">
        <f t="shared" si="10"/>
        <v>-150</v>
      </c>
      <c r="P21" s="264">
        <f t="shared" si="11"/>
        <v>-0.00015</v>
      </c>
      <c r="Q21" s="429"/>
    </row>
    <row r="22" spans="1:17" ht="18" customHeight="1">
      <c r="A22" s="152">
        <v>13</v>
      </c>
      <c r="B22" s="156" t="s">
        <v>186</v>
      </c>
      <c r="C22" s="154">
        <v>4902512</v>
      </c>
      <c r="D22" s="158" t="s">
        <v>12</v>
      </c>
      <c r="E22" s="246" t="s">
        <v>325</v>
      </c>
      <c r="F22" s="159">
        <v>500</v>
      </c>
      <c r="G22" s="318">
        <v>998860</v>
      </c>
      <c r="H22" s="319">
        <v>998855</v>
      </c>
      <c r="I22" s="398">
        <f t="shared" si="6"/>
        <v>5</v>
      </c>
      <c r="J22" s="398">
        <f t="shared" si="7"/>
        <v>2500</v>
      </c>
      <c r="K22" s="398">
        <f t="shared" si="8"/>
        <v>0.0025</v>
      </c>
      <c r="L22" s="318">
        <v>5478</v>
      </c>
      <c r="M22" s="319">
        <v>5476</v>
      </c>
      <c r="N22" s="395">
        <f t="shared" si="9"/>
        <v>2</v>
      </c>
      <c r="O22" s="395">
        <f t="shared" si="10"/>
        <v>1000</v>
      </c>
      <c r="P22" s="395">
        <f t="shared" si="11"/>
        <v>0.001</v>
      </c>
      <c r="Q22" s="429"/>
    </row>
    <row r="23" spans="1:17" ht="18" customHeight="1">
      <c r="A23" s="152">
        <v>14</v>
      </c>
      <c r="B23" s="153" t="s">
        <v>187</v>
      </c>
      <c r="C23" s="154">
        <v>4865178</v>
      </c>
      <c r="D23" s="158" t="s">
        <v>12</v>
      </c>
      <c r="E23" s="246" t="s">
        <v>325</v>
      </c>
      <c r="F23" s="159">
        <v>375</v>
      </c>
      <c r="G23" s="318">
        <v>997371</v>
      </c>
      <c r="H23" s="319">
        <v>997459</v>
      </c>
      <c r="I23" s="398">
        <f t="shared" si="6"/>
        <v>-88</v>
      </c>
      <c r="J23" s="398">
        <f t="shared" si="7"/>
        <v>-33000</v>
      </c>
      <c r="K23" s="398">
        <f t="shared" si="8"/>
        <v>-0.033</v>
      </c>
      <c r="L23" s="318">
        <v>7373</v>
      </c>
      <c r="M23" s="319">
        <v>7378</v>
      </c>
      <c r="N23" s="395">
        <f t="shared" si="9"/>
        <v>-5</v>
      </c>
      <c r="O23" s="395">
        <f t="shared" si="10"/>
        <v>-1875</v>
      </c>
      <c r="P23" s="395">
        <f t="shared" si="11"/>
        <v>-0.001875</v>
      </c>
      <c r="Q23" s="429"/>
    </row>
    <row r="24" spans="1:17" ht="18" customHeight="1">
      <c r="A24" s="152">
        <v>15</v>
      </c>
      <c r="B24" s="153" t="s">
        <v>188</v>
      </c>
      <c r="C24" s="154">
        <v>4865098</v>
      </c>
      <c r="D24" s="158" t="s">
        <v>12</v>
      </c>
      <c r="E24" s="246" t="s">
        <v>325</v>
      </c>
      <c r="F24" s="159">
        <v>100</v>
      </c>
      <c r="G24" s="318">
        <v>992222</v>
      </c>
      <c r="H24" s="319">
        <v>992364</v>
      </c>
      <c r="I24" s="398">
        <f>G24-H24</f>
        <v>-142</v>
      </c>
      <c r="J24" s="398">
        <f>$F24*I24</f>
        <v>-14200</v>
      </c>
      <c r="K24" s="398">
        <f>J24/1000000</f>
        <v>-0.0142</v>
      </c>
      <c r="L24" s="318">
        <v>999554</v>
      </c>
      <c r="M24" s="319">
        <v>999541</v>
      </c>
      <c r="N24" s="395">
        <f>L24-M24</f>
        <v>13</v>
      </c>
      <c r="O24" s="395">
        <f>$F24*N24</f>
        <v>1300</v>
      </c>
      <c r="P24" s="395">
        <f>O24/1000000</f>
        <v>0.0013</v>
      </c>
      <c r="Q24" s="429"/>
    </row>
    <row r="25" spans="1:17" ht="18" customHeight="1">
      <c r="A25" s="152">
        <v>16</v>
      </c>
      <c r="B25" s="153" t="s">
        <v>189</v>
      </c>
      <c r="C25" s="154">
        <v>4865159</v>
      </c>
      <c r="D25" s="155" t="s">
        <v>12</v>
      </c>
      <c r="E25" s="246" t="s">
        <v>325</v>
      </c>
      <c r="F25" s="159">
        <v>75</v>
      </c>
      <c r="G25" s="318">
        <v>12252</v>
      </c>
      <c r="H25" s="319">
        <v>11791</v>
      </c>
      <c r="I25" s="398">
        <f t="shared" si="6"/>
        <v>461</v>
      </c>
      <c r="J25" s="398">
        <f t="shared" si="7"/>
        <v>34575</v>
      </c>
      <c r="K25" s="398">
        <f t="shared" si="8"/>
        <v>0.034575</v>
      </c>
      <c r="L25" s="318">
        <v>40601</v>
      </c>
      <c r="M25" s="319">
        <v>40517</v>
      </c>
      <c r="N25" s="395">
        <f t="shared" si="9"/>
        <v>84</v>
      </c>
      <c r="O25" s="395">
        <f t="shared" si="10"/>
        <v>6300</v>
      </c>
      <c r="P25" s="395">
        <f t="shared" si="11"/>
        <v>0.0063</v>
      </c>
      <c r="Q25" s="429"/>
    </row>
    <row r="26" spans="1:17" ht="18" customHeight="1">
      <c r="A26" s="152">
        <v>17</v>
      </c>
      <c r="B26" s="153" t="s">
        <v>190</v>
      </c>
      <c r="C26" s="154">
        <v>4865122</v>
      </c>
      <c r="D26" s="158" t="s">
        <v>12</v>
      </c>
      <c r="E26" s="246" t="s">
        <v>325</v>
      </c>
      <c r="F26" s="159">
        <v>100</v>
      </c>
      <c r="G26" s="318">
        <v>11833</v>
      </c>
      <c r="H26" s="319">
        <v>12038</v>
      </c>
      <c r="I26" s="398">
        <f>G26-H26</f>
        <v>-205</v>
      </c>
      <c r="J26" s="398">
        <f>$F26*I26</f>
        <v>-20500</v>
      </c>
      <c r="K26" s="398">
        <f>J26/1000000</f>
        <v>-0.0205</v>
      </c>
      <c r="L26" s="318">
        <v>2065</v>
      </c>
      <c r="M26" s="319">
        <v>2062</v>
      </c>
      <c r="N26" s="395">
        <f>L26-M26</f>
        <v>3</v>
      </c>
      <c r="O26" s="395">
        <f>$F26*N26</f>
        <v>300</v>
      </c>
      <c r="P26" s="395">
        <f>O26/1000000</f>
        <v>0.0003</v>
      </c>
      <c r="Q26" s="457"/>
    </row>
    <row r="27" spans="1:17" ht="18" customHeight="1">
      <c r="A27" s="152"/>
      <c r="B27" s="161" t="s">
        <v>191</v>
      </c>
      <c r="C27" s="154"/>
      <c r="D27" s="158"/>
      <c r="E27" s="246"/>
      <c r="F27" s="159"/>
      <c r="G27" s="318"/>
      <c r="H27" s="319"/>
      <c r="I27" s="398"/>
      <c r="J27" s="398"/>
      <c r="K27" s="398"/>
      <c r="L27" s="318"/>
      <c r="M27" s="319"/>
      <c r="N27" s="395"/>
      <c r="O27" s="395"/>
      <c r="P27" s="395"/>
      <c r="Q27" s="429"/>
    </row>
    <row r="28" spans="1:17" ht="18" customHeight="1">
      <c r="A28" s="152">
        <v>19</v>
      </c>
      <c r="B28" s="153" t="s">
        <v>192</v>
      </c>
      <c r="C28" s="154">
        <v>4865037</v>
      </c>
      <c r="D28" s="158" t="s">
        <v>12</v>
      </c>
      <c r="E28" s="246" t="s">
        <v>325</v>
      </c>
      <c r="F28" s="159">
        <v>1000</v>
      </c>
      <c r="G28" s="318">
        <v>995576</v>
      </c>
      <c r="H28" s="319">
        <v>995577</v>
      </c>
      <c r="I28" s="398">
        <f>G28-H28</f>
        <v>-1</v>
      </c>
      <c r="J28" s="398">
        <f>$F28*I28</f>
        <v>-1000</v>
      </c>
      <c r="K28" s="398">
        <f>J28/1000000</f>
        <v>-0.001</v>
      </c>
      <c r="L28" s="318">
        <v>104859</v>
      </c>
      <c r="M28" s="319">
        <v>104755</v>
      </c>
      <c r="N28" s="395">
        <f>L28-M28</f>
        <v>104</v>
      </c>
      <c r="O28" s="395">
        <f>$F28*N28</f>
        <v>104000</v>
      </c>
      <c r="P28" s="395">
        <f>O28/1000000</f>
        <v>0.104</v>
      </c>
      <c r="Q28" s="429"/>
    </row>
    <row r="29" spans="1:17" ht="18" customHeight="1">
      <c r="A29" s="152">
        <v>20</v>
      </c>
      <c r="B29" s="153" t="s">
        <v>193</v>
      </c>
      <c r="C29" s="154">
        <v>4865000</v>
      </c>
      <c r="D29" s="158" t="s">
        <v>12</v>
      </c>
      <c r="E29" s="246" t="s">
        <v>325</v>
      </c>
      <c r="F29" s="159">
        <v>1000</v>
      </c>
      <c r="G29" s="318">
        <v>994303</v>
      </c>
      <c r="H29" s="319">
        <v>994304</v>
      </c>
      <c r="I29" s="398">
        <f>G29-H29</f>
        <v>-1</v>
      </c>
      <c r="J29" s="398">
        <f>$F29*I29</f>
        <v>-1000</v>
      </c>
      <c r="K29" s="398">
        <f>J29/1000000</f>
        <v>-0.001</v>
      </c>
      <c r="L29" s="318">
        <v>1971</v>
      </c>
      <c r="M29" s="319">
        <v>1877</v>
      </c>
      <c r="N29" s="395">
        <f>L29-M29</f>
        <v>94</v>
      </c>
      <c r="O29" s="395">
        <f>$F29*N29</f>
        <v>94000</v>
      </c>
      <c r="P29" s="395">
        <f>O29/1000000</f>
        <v>0.094</v>
      </c>
      <c r="Q29" s="736"/>
    </row>
    <row r="30" spans="1:17" ht="18" customHeight="1">
      <c r="A30" s="152">
        <v>21</v>
      </c>
      <c r="B30" s="153" t="s">
        <v>194</v>
      </c>
      <c r="C30" s="154">
        <v>4865039</v>
      </c>
      <c r="D30" s="158" t="s">
        <v>12</v>
      </c>
      <c r="E30" s="246" t="s">
        <v>325</v>
      </c>
      <c r="F30" s="159">
        <v>1000</v>
      </c>
      <c r="G30" s="318">
        <v>985061</v>
      </c>
      <c r="H30" s="319">
        <v>985062</v>
      </c>
      <c r="I30" s="398">
        <f>G30-H30</f>
        <v>-1</v>
      </c>
      <c r="J30" s="398">
        <f>$F30*I30</f>
        <v>-1000</v>
      </c>
      <c r="K30" s="398">
        <f>J30/1000000</f>
        <v>-0.001</v>
      </c>
      <c r="L30" s="318">
        <v>144910</v>
      </c>
      <c r="M30" s="319">
        <v>144748</v>
      </c>
      <c r="N30" s="395">
        <f>L30-M30</f>
        <v>162</v>
      </c>
      <c r="O30" s="395">
        <f>$F30*N30</f>
        <v>162000</v>
      </c>
      <c r="P30" s="395">
        <f>O30/1000000</f>
        <v>0.162</v>
      </c>
      <c r="Q30" s="429"/>
    </row>
    <row r="31" spans="1:17" ht="18" customHeight="1">
      <c r="A31" s="152">
        <v>22</v>
      </c>
      <c r="B31" s="156" t="s">
        <v>195</v>
      </c>
      <c r="C31" s="154">
        <v>4864885</v>
      </c>
      <c r="D31" s="158" t="s">
        <v>12</v>
      </c>
      <c r="E31" s="246" t="s">
        <v>325</v>
      </c>
      <c r="F31" s="159">
        <v>2500</v>
      </c>
      <c r="G31" s="318">
        <v>999204</v>
      </c>
      <c r="H31" s="319">
        <v>999205</v>
      </c>
      <c r="I31" s="443">
        <f>G31-H31</f>
        <v>-1</v>
      </c>
      <c r="J31" s="443">
        <f>$F31*I31</f>
        <v>-2500</v>
      </c>
      <c r="K31" s="443">
        <f>J31/1000000</f>
        <v>-0.0025</v>
      </c>
      <c r="L31" s="318">
        <v>517</v>
      </c>
      <c r="M31" s="319">
        <v>520</v>
      </c>
      <c r="N31" s="264">
        <f>L31-M31</f>
        <v>-3</v>
      </c>
      <c r="O31" s="264">
        <f>$F31*N31</f>
        <v>-7500</v>
      </c>
      <c r="P31" s="264">
        <f>O31/1000000</f>
        <v>-0.0075</v>
      </c>
      <c r="Q31" s="429"/>
    </row>
    <row r="32" spans="1:17" ht="18" customHeight="1">
      <c r="A32" s="152"/>
      <c r="B32" s="161"/>
      <c r="C32" s="154"/>
      <c r="D32" s="158"/>
      <c r="E32" s="246"/>
      <c r="F32" s="159"/>
      <c r="G32" s="318"/>
      <c r="H32" s="319"/>
      <c r="I32" s="398"/>
      <c r="J32" s="398"/>
      <c r="K32" s="579">
        <f>SUM(K28:K31)</f>
        <v>-0.0055</v>
      </c>
      <c r="L32" s="318"/>
      <c r="M32" s="319"/>
      <c r="N32" s="395"/>
      <c r="O32" s="395"/>
      <c r="P32" s="580">
        <f>SUM(P28:P31)</f>
        <v>0.3525</v>
      </c>
      <c r="Q32" s="429"/>
    </row>
    <row r="33" spans="1:17" ht="18" customHeight="1">
      <c r="A33" s="152"/>
      <c r="B33" s="160" t="s">
        <v>112</v>
      </c>
      <c r="C33" s="154"/>
      <c r="D33" s="155"/>
      <c r="E33" s="246"/>
      <c r="F33" s="159"/>
      <c r="G33" s="318"/>
      <c r="H33" s="319"/>
      <c r="I33" s="398"/>
      <c r="J33" s="398"/>
      <c r="K33" s="398"/>
      <c r="L33" s="318"/>
      <c r="M33" s="319"/>
      <c r="N33" s="395"/>
      <c r="O33" s="395"/>
      <c r="P33" s="395"/>
      <c r="Q33" s="429"/>
    </row>
    <row r="34" spans="1:17" ht="18" customHeight="1">
      <c r="A34" s="152">
        <v>23</v>
      </c>
      <c r="B34" s="655" t="s">
        <v>377</v>
      </c>
      <c r="C34" s="154">
        <v>4864955</v>
      </c>
      <c r="D34" s="153" t="s">
        <v>12</v>
      </c>
      <c r="E34" s="153" t="s">
        <v>325</v>
      </c>
      <c r="F34" s="159">
        <v>1000</v>
      </c>
      <c r="G34" s="318">
        <v>996413</v>
      </c>
      <c r="H34" s="319">
        <v>996436</v>
      </c>
      <c r="I34" s="398">
        <f>G34-H34</f>
        <v>-23</v>
      </c>
      <c r="J34" s="398">
        <f>$F34*I34</f>
        <v>-23000</v>
      </c>
      <c r="K34" s="398">
        <f>J34/1000000</f>
        <v>-0.023</v>
      </c>
      <c r="L34" s="318">
        <v>2251</v>
      </c>
      <c r="M34" s="319">
        <v>2245</v>
      </c>
      <c r="N34" s="395">
        <f>L34-M34</f>
        <v>6</v>
      </c>
      <c r="O34" s="395">
        <f>$F34*N34</f>
        <v>6000</v>
      </c>
      <c r="P34" s="395">
        <f>O34/1000000</f>
        <v>0.006</v>
      </c>
      <c r="Q34" s="653"/>
    </row>
    <row r="35" spans="1:17" ht="18">
      <c r="A35" s="152">
        <v>24</v>
      </c>
      <c r="B35" s="153" t="s">
        <v>172</v>
      </c>
      <c r="C35" s="154">
        <v>4864820</v>
      </c>
      <c r="D35" s="158" t="s">
        <v>12</v>
      </c>
      <c r="E35" s="246" t="s">
        <v>325</v>
      </c>
      <c r="F35" s="159">
        <v>160</v>
      </c>
      <c r="G35" s="318">
        <v>9125</v>
      </c>
      <c r="H35" s="319">
        <v>9125</v>
      </c>
      <c r="I35" s="398">
        <f>G35-H35</f>
        <v>0</v>
      </c>
      <c r="J35" s="398">
        <f>$F35*I35</f>
        <v>0</v>
      </c>
      <c r="K35" s="398">
        <f>J35/1000000</f>
        <v>0</v>
      </c>
      <c r="L35" s="318">
        <v>27966</v>
      </c>
      <c r="M35" s="319">
        <v>26935</v>
      </c>
      <c r="N35" s="395">
        <f>L35-M35</f>
        <v>1031</v>
      </c>
      <c r="O35" s="395">
        <f>$F35*N35</f>
        <v>164960</v>
      </c>
      <c r="P35" s="395">
        <f>O35/1000000</f>
        <v>0.16496</v>
      </c>
      <c r="Q35" s="426"/>
    </row>
    <row r="36" spans="1:17" ht="18" customHeight="1">
      <c r="A36" s="152">
        <v>25</v>
      </c>
      <c r="B36" s="156" t="s">
        <v>173</v>
      </c>
      <c r="C36" s="154">
        <v>4864811</v>
      </c>
      <c r="D36" s="158" t="s">
        <v>12</v>
      </c>
      <c r="E36" s="246" t="s">
        <v>325</v>
      </c>
      <c r="F36" s="159">
        <v>200</v>
      </c>
      <c r="G36" s="318">
        <v>3857</v>
      </c>
      <c r="H36" s="319">
        <v>3857</v>
      </c>
      <c r="I36" s="398">
        <f>G36-H36</f>
        <v>0</v>
      </c>
      <c r="J36" s="398">
        <f>$F36*I36</f>
        <v>0</v>
      </c>
      <c r="K36" s="398">
        <f>J36/1000000</f>
        <v>0</v>
      </c>
      <c r="L36" s="318">
        <v>7992</v>
      </c>
      <c r="M36" s="319">
        <v>8017</v>
      </c>
      <c r="N36" s="395">
        <f>L36-M36</f>
        <v>-25</v>
      </c>
      <c r="O36" s="395">
        <f>$F36*N36</f>
        <v>-5000</v>
      </c>
      <c r="P36" s="395">
        <f>O36/1000000</f>
        <v>-0.005</v>
      </c>
      <c r="Q36" s="436"/>
    </row>
    <row r="37" spans="1:17" ht="18" customHeight="1">
      <c r="A37" s="152">
        <v>26</v>
      </c>
      <c r="B37" s="156" t="s">
        <v>385</v>
      </c>
      <c r="C37" s="154">
        <v>4864961</v>
      </c>
      <c r="D37" s="158" t="s">
        <v>12</v>
      </c>
      <c r="E37" s="246" t="s">
        <v>325</v>
      </c>
      <c r="F37" s="159">
        <v>1000</v>
      </c>
      <c r="G37" s="318">
        <v>983329</v>
      </c>
      <c r="H37" s="319">
        <v>983380</v>
      </c>
      <c r="I37" s="443">
        <f>G37-H37</f>
        <v>-51</v>
      </c>
      <c r="J37" s="443">
        <f>$F37*I37</f>
        <v>-51000</v>
      </c>
      <c r="K37" s="443">
        <f>J37/1000000</f>
        <v>-0.051</v>
      </c>
      <c r="L37" s="318">
        <v>999249</v>
      </c>
      <c r="M37" s="319">
        <v>999247</v>
      </c>
      <c r="N37" s="264">
        <f>L37-M37</f>
        <v>2</v>
      </c>
      <c r="O37" s="264">
        <f>$F37*N37</f>
        <v>2000</v>
      </c>
      <c r="P37" s="264">
        <f>O37/1000000</f>
        <v>0.002</v>
      </c>
      <c r="Q37" s="426"/>
    </row>
    <row r="38" spans="1:17" ht="18" customHeight="1">
      <c r="A38" s="152"/>
      <c r="B38" s="161" t="s">
        <v>177</v>
      </c>
      <c r="C38" s="154"/>
      <c r="D38" s="158"/>
      <c r="E38" s="246"/>
      <c r="F38" s="159"/>
      <c r="G38" s="318"/>
      <c r="H38" s="319"/>
      <c r="I38" s="398"/>
      <c r="J38" s="398"/>
      <c r="K38" s="398"/>
      <c r="L38" s="318"/>
      <c r="M38" s="319"/>
      <c r="N38" s="395"/>
      <c r="O38" s="395"/>
      <c r="P38" s="395"/>
      <c r="Q38" s="458"/>
    </row>
    <row r="39" spans="1:17" ht="17.25" customHeight="1">
      <c r="A39" s="152">
        <v>27</v>
      </c>
      <c r="B39" s="153" t="s">
        <v>376</v>
      </c>
      <c r="C39" s="154">
        <v>4864892</v>
      </c>
      <c r="D39" s="158" t="s">
        <v>12</v>
      </c>
      <c r="E39" s="246" t="s">
        <v>325</v>
      </c>
      <c r="F39" s="159">
        <v>-500</v>
      </c>
      <c r="G39" s="318">
        <v>998665</v>
      </c>
      <c r="H39" s="319">
        <v>998665</v>
      </c>
      <c r="I39" s="398">
        <f>G39-H39</f>
        <v>0</v>
      </c>
      <c r="J39" s="398">
        <f>$F39*I39</f>
        <v>0</v>
      </c>
      <c r="K39" s="398">
        <f>J39/1000000</f>
        <v>0</v>
      </c>
      <c r="L39" s="318">
        <v>16621</v>
      </c>
      <c r="M39" s="319">
        <v>16621</v>
      </c>
      <c r="N39" s="395">
        <f>L39-M39</f>
        <v>0</v>
      </c>
      <c r="O39" s="395">
        <f>$F39*N39</f>
        <v>0</v>
      </c>
      <c r="P39" s="395">
        <f>O39/1000000</f>
        <v>0</v>
      </c>
      <c r="Q39" s="458"/>
    </row>
    <row r="40" spans="1:17" ht="17.25" customHeight="1">
      <c r="A40" s="152">
        <v>28</v>
      </c>
      <c r="B40" s="153" t="s">
        <v>379</v>
      </c>
      <c r="C40" s="154">
        <v>4865048</v>
      </c>
      <c r="D40" s="158" t="s">
        <v>12</v>
      </c>
      <c r="E40" s="246" t="s">
        <v>325</v>
      </c>
      <c r="F40" s="157">
        <v>-250</v>
      </c>
      <c r="G40" s="318">
        <v>999855</v>
      </c>
      <c r="H40" s="319">
        <v>999855</v>
      </c>
      <c r="I40" s="443">
        <f>G40-H40</f>
        <v>0</v>
      </c>
      <c r="J40" s="443">
        <f>$F40*I40</f>
        <v>0</v>
      </c>
      <c r="K40" s="443">
        <f>J40/1000000</f>
        <v>0</v>
      </c>
      <c r="L40" s="318">
        <v>999413</v>
      </c>
      <c r="M40" s="319">
        <v>999413</v>
      </c>
      <c r="N40" s="264">
        <f>L40-M40</f>
        <v>0</v>
      </c>
      <c r="O40" s="264">
        <f>$F40*N40</f>
        <v>0</v>
      </c>
      <c r="P40" s="264">
        <f>O40/1000000</f>
        <v>0</v>
      </c>
      <c r="Q40" s="458"/>
    </row>
    <row r="41" spans="1:17" ht="17.25" customHeight="1">
      <c r="A41" s="152">
        <v>29</v>
      </c>
      <c r="B41" s="153" t="s">
        <v>112</v>
      </c>
      <c r="C41" s="154">
        <v>4902508</v>
      </c>
      <c r="D41" s="158" t="s">
        <v>12</v>
      </c>
      <c r="E41" s="246" t="s">
        <v>325</v>
      </c>
      <c r="F41" s="154">
        <v>-833.33</v>
      </c>
      <c r="G41" s="318">
        <v>999906</v>
      </c>
      <c r="H41" s="319">
        <v>999906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999569</v>
      </c>
      <c r="M41" s="319">
        <v>999569</v>
      </c>
      <c r="N41" s="395">
        <f>L41-M41</f>
        <v>0</v>
      </c>
      <c r="O41" s="395">
        <f>$F41*N41</f>
        <v>0</v>
      </c>
      <c r="P41" s="395">
        <f>O41/1000000</f>
        <v>0</v>
      </c>
      <c r="Q41" s="458"/>
    </row>
    <row r="42" spans="1:17" ht="16.5" customHeight="1" thickBot="1">
      <c r="A42" s="152"/>
      <c r="B42" s="423"/>
      <c r="C42" s="423"/>
      <c r="D42" s="423"/>
      <c r="E42" s="423"/>
      <c r="F42" s="167"/>
      <c r="G42" s="168"/>
      <c r="H42" s="423"/>
      <c r="I42" s="423"/>
      <c r="J42" s="423"/>
      <c r="K42" s="167"/>
      <c r="L42" s="168"/>
      <c r="M42" s="423"/>
      <c r="N42" s="423"/>
      <c r="O42" s="423"/>
      <c r="P42" s="167"/>
      <c r="Q42" s="168"/>
    </row>
    <row r="43" spans="1:17" ht="18" customHeight="1" thickTop="1">
      <c r="A43" s="151"/>
      <c r="B43" s="153"/>
      <c r="C43" s="154"/>
      <c r="D43" s="155"/>
      <c r="E43" s="246"/>
      <c r="F43" s="154"/>
      <c r="G43" s="154"/>
      <c r="H43" s="374"/>
      <c r="I43" s="374"/>
      <c r="J43" s="374"/>
      <c r="K43" s="374"/>
      <c r="L43" s="470"/>
      <c r="M43" s="374"/>
      <c r="N43" s="374"/>
      <c r="O43" s="374"/>
      <c r="P43" s="374"/>
      <c r="Q43" s="437"/>
    </row>
    <row r="44" spans="1:17" ht="21" customHeight="1" thickBot="1">
      <c r="A44" s="171"/>
      <c r="B44" s="376"/>
      <c r="C44" s="165"/>
      <c r="D44" s="166"/>
      <c r="E44" s="164"/>
      <c r="F44" s="165"/>
      <c r="G44" s="165"/>
      <c r="H44" s="471"/>
      <c r="I44" s="471"/>
      <c r="J44" s="471"/>
      <c r="K44" s="471"/>
      <c r="L44" s="471"/>
      <c r="M44" s="471"/>
      <c r="N44" s="471"/>
      <c r="O44" s="471"/>
      <c r="P44" s="471"/>
      <c r="Q44" s="472" t="str">
        <f>NDPL!Q1</f>
        <v>JULY-2020</v>
      </c>
    </row>
    <row r="45" spans="1:17" ht="21.75" customHeight="1" thickTop="1">
      <c r="A45" s="149"/>
      <c r="B45" s="379" t="s">
        <v>327</v>
      </c>
      <c r="C45" s="154"/>
      <c r="D45" s="155"/>
      <c r="E45" s="246"/>
      <c r="F45" s="154"/>
      <c r="G45" s="380"/>
      <c r="H45" s="374"/>
      <c r="I45" s="374"/>
      <c r="J45" s="374"/>
      <c r="K45" s="374"/>
      <c r="L45" s="380"/>
      <c r="M45" s="374"/>
      <c r="N45" s="374"/>
      <c r="O45" s="374"/>
      <c r="P45" s="473"/>
      <c r="Q45" s="474"/>
    </row>
    <row r="46" spans="1:17" ht="21" customHeight="1">
      <c r="A46" s="152"/>
      <c r="B46" s="422" t="s">
        <v>369</v>
      </c>
      <c r="C46" s="154"/>
      <c r="D46" s="155"/>
      <c r="E46" s="246"/>
      <c r="F46" s="154"/>
      <c r="G46" s="99"/>
      <c r="H46" s="374"/>
      <c r="I46" s="374"/>
      <c r="J46" s="374"/>
      <c r="K46" s="374"/>
      <c r="L46" s="99"/>
      <c r="M46" s="374"/>
      <c r="N46" s="374"/>
      <c r="O46" s="374"/>
      <c r="P46" s="374"/>
      <c r="Q46" s="475"/>
    </row>
    <row r="47" spans="1:17" ht="18">
      <c r="A47" s="152">
        <v>30</v>
      </c>
      <c r="B47" s="153" t="s">
        <v>370</v>
      </c>
      <c r="C47" s="154">
        <v>4864910</v>
      </c>
      <c r="D47" s="158" t="s">
        <v>12</v>
      </c>
      <c r="E47" s="246" t="s">
        <v>325</v>
      </c>
      <c r="F47" s="154">
        <v>-1000</v>
      </c>
      <c r="G47" s="318">
        <v>996304</v>
      </c>
      <c r="H47" s="319">
        <v>996371</v>
      </c>
      <c r="I47" s="398">
        <f>G47-H47</f>
        <v>-67</v>
      </c>
      <c r="J47" s="398">
        <f>$F47*I47</f>
        <v>67000</v>
      </c>
      <c r="K47" s="398">
        <f>J47/1000000</f>
        <v>0.067</v>
      </c>
      <c r="L47" s="318">
        <v>990105</v>
      </c>
      <c r="M47" s="319">
        <v>990180</v>
      </c>
      <c r="N47" s="395">
        <f>L47-M47</f>
        <v>-75</v>
      </c>
      <c r="O47" s="395">
        <f>$F47*N47</f>
        <v>75000</v>
      </c>
      <c r="P47" s="395">
        <f>O47/1000000</f>
        <v>0.075</v>
      </c>
      <c r="Q47" s="476"/>
    </row>
    <row r="48" spans="1:17" ht="18">
      <c r="A48" s="152">
        <v>31</v>
      </c>
      <c r="B48" s="153" t="s">
        <v>381</v>
      </c>
      <c r="C48" s="154">
        <v>4864940</v>
      </c>
      <c r="D48" s="158" t="s">
        <v>12</v>
      </c>
      <c r="E48" s="246" t="s">
        <v>325</v>
      </c>
      <c r="F48" s="154">
        <v>-1000</v>
      </c>
      <c r="G48" s="318">
        <v>997654</v>
      </c>
      <c r="H48" s="319">
        <v>997734</v>
      </c>
      <c r="I48" s="270">
        <f>G48-H48</f>
        <v>-80</v>
      </c>
      <c r="J48" s="270">
        <f>$F48*I48</f>
        <v>80000</v>
      </c>
      <c r="K48" s="270">
        <f>J48/1000000</f>
        <v>0.08</v>
      </c>
      <c r="L48" s="318">
        <v>995880</v>
      </c>
      <c r="M48" s="319">
        <v>995939</v>
      </c>
      <c r="N48" s="270">
        <f>L48-M48</f>
        <v>-59</v>
      </c>
      <c r="O48" s="270">
        <f>$F48*N48</f>
        <v>59000</v>
      </c>
      <c r="P48" s="270">
        <f>O48/1000000</f>
        <v>0.059</v>
      </c>
      <c r="Q48" s="476"/>
    </row>
    <row r="49" spans="1:17" ht="18">
      <c r="A49" s="152"/>
      <c r="B49" s="422" t="s">
        <v>373</v>
      </c>
      <c r="C49" s="154"/>
      <c r="D49" s="158"/>
      <c r="E49" s="246"/>
      <c r="F49" s="154"/>
      <c r="G49" s="318"/>
      <c r="H49" s="319"/>
      <c r="I49" s="395"/>
      <c r="J49" s="395"/>
      <c r="K49" s="395"/>
      <c r="L49" s="318"/>
      <c r="M49" s="319"/>
      <c r="N49" s="395"/>
      <c r="O49" s="395"/>
      <c r="P49" s="395"/>
      <c r="Q49" s="476"/>
    </row>
    <row r="50" spans="1:17" ht="18">
      <c r="A50" s="152">
        <v>32</v>
      </c>
      <c r="B50" s="153" t="s">
        <v>370</v>
      </c>
      <c r="C50" s="154">
        <v>4864891</v>
      </c>
      <c r="D50" s="158" t="s">
        <v>12</v>
      </c>
      <c r="E50" s="246" t="s">
        <v>325</v>
      </c>
      <c r="F50" s="154">
        <v>-2000</v>
      </c>
      <c r="G50" s="318">
        <v>997506</v>
      </c>
      <c r="H50" s="319">
        <v>997514</v>
      </c>
      <c r="I50" s="395">
        <f>G50-H50</f>
        <v>-8</v>
      </c>
      <c r="J50" s="395">
        <f>$F50*I50</f>
        <v>16000</v>
      </c>
      <c r="K50" s="395">
        <f>J50/1000000</f>
        <v>0.016</v>
      </c>
      <c r="L50" s="318">
        <v>996871</v>
      </c>
      <c r="M50" s="319">
        <v>996905</v>
      </c>
      <c r="N50" s="395">
        <f>L50-M50</f>
        <v>-34</v>
      </c>
      <c r="O50" s="395">
        <f>$F50*N50</f>
        <v>68000</v>
      </c>
      <c r="P50" s="395">
        <f>O50/1000000</f>
        <v>0.068</v>
      </c>
      <c r="Q50" s="476"/>
    </row>
    <row r="51" spans="1:17" ht="18">
      <c r="A51" s="152">
        <v>33</v>
      </c>
      <c r="B51" s="153" t="s">
        <v>381</v>
      </c>
      <c r="C51" s="154">
        <v>4864912</v>
      </c>
      <c r="D51" s="158" t="s">
        <v>12</v>
      </c>
      <c r="E51" s="246" t="s">
        <v>325</v>
      </c>
      <c r="F51" s="154">
        <v>-1000</v>
      </c>
      <c r="G51" s="318">
        <v>999003</v>
      </c>
      <c r="H51" s="319">
        <v>999020</v>
      </c>
      <c r="I51" s="395">
        <f>G51-H51</f>
        <v>-17</v>
      </c>
      <c r="J51" s="395">
        <f>$F51*I51</f>
        <v>17000</v>
      </c>
      <c r="K51" s="395">
        <f>J51/1000000</f>
        <v>0.017</v>
      </c>
      <c r="L51" s="318">
        <v>996095</v>
      </c>
      <c r="M51" s="319">
        <v>996177</v>
      </c>
      <c r="N51" s="395">
        <f>L51-M51</f>
        <v>-82</v>
      </c>
      <c r="O51" s="395">
        <f>$F51*N51</f>
        <v>82000</v>
      </c>
      <c r="P51" s="395">
        <f>O51/1000000</f>
        <v>0.082</v>
      </c>
      <c r="Q51" s="476"/>
    </row>
    <row r="52" spans="1:17" ht="18" customHeight="1">
      <c r="A52" s="152"/>
      <c r="B52" s="160" t="s">
        <v>178</v>
      </c>
      <c r="C52" s="154"/>
      <c r="D52" s="155"/>
      <c r="E52" s="246"/>
      <c r="F52" s="159"/>
      <c r="G52" s="318"/>
      <c r="H52" s="319"/>
      <c r="I52" s="374"/>
      <c r="J52" s="374"/>
      <c r="K52" s="374"/>
      <c r="L52" s="318"/>
      <c r="M52" s="319"/>
      <c r="N52" s="374"/>
      <c r="O52" s="374"/>
      <c r="P52" s="374"/>
      <c r="Q52" s="429"/>
    </row>
    <row r="53" spans="1:17" ht="18">
      <c r="A53" s="152">
        <v>34</v>
      </c>
      <c r="B53" s="306" t="s">
        <v>462</v>
      </c>
      <c r="C53" s="306">
        <v>4864850</v>
      </c>
      <c r="D53" s="158" t="s">
        <v>12</v>
      </c>
      <c r="E53" s="246" t="s">
        <v>325</v>
      </c>
      <c r="F53" s="159">
        <v>625</v>
      </c>
      <c r="G53" s="318">
        <v>0</v>
      </c>
      <c r="H53" s="319">
        <v>0</v>
      </c>
      <c r="I53" s="395">
        <f>G53-H53</f>
        <v>0</v>
      </c>
      <c r="J53" s="395">
        <f>$F53*I53</f>
        <v>0</v>
      </c>
      <c r="K53" s="395">
        <f>J53/1000000</f>
        <v>0</v>
      </c>
      <c r="L53" s="318">
        <v>1443</v>
      </c>
      <c r="M53" s="319">
        <v>1340</v>
      </c>
      <c r="N53" s="395">
        <f>L53-M53</f>
        <v>103</v>
      </c>
      <c r="O53" s="395">
        <f>$F53*N53</f>
        <v>64375</v>
      </c>
      <c r="P53" s="395">
        <f>O53/1000000</f>
        <v>0.064375</v>
      </c>
      <c r="Q53" s="429"/>
    </row>
    <row r="54" spans="1:17" ht="18" customHeight="1">
      <c r="A54" s="152"/>
      <c r="B54" s="160" t="s">
        <v>161</v>
      </c>
      <c r="C54" s="154"/>
      <c r="D54" s="158"/>
      <c r="E54" s="246"/>
      <c r="F54" s="159"/>
      <c r="G54" s="318"/>
      <c r="H54" s="319"/>
      <c r="I54" s="395"/>
      <c r="J54" s="395"/>
      <c r="K54" s="395"/>
      <c r="L54" s="318"/>
      <c r="M54" s="319"/>
      <c r="N54" s="395"/>
      <c r="O54" s="395"/>
      <c r="P54" s="395"/>
      <c r="Q54" s="429"/>
    </row>
    <row r="55" spans="1:17" ht="18" customHeight="1">
      <c r="A55" s="152">
        <v>35</v>
      </c>
      <c r="B55" s="153" t="s">
        <v>174</v>
      </c>
      <c r="C55" s="154">
        <v>4865093</v>
      </c>
      <c r="D55" s="158" t="s">
        <v>12</v>
      </c>
      <c r="E55" s="246" t="s">
        <v>325</v>
      </c>
      <c r="F55" s="159">
        <v>100</v>
      </c>
      <c r="G55" s="318">
        <v>102365</v>
      </c>
      <c r="H55" s="319">
        <v>102335</v>
      </c>
      <c r="I55" s="395">
        <f>G55-H55</f>
        <v>30</v>
      </c>
      <c r="J55" s="395">
        <f>$F55*I55</f>
        <v>3000</v>
      </c>
      <c r="K55" s="395">
        <f>J55/1000000</f>
        <v>0.003</v>
      </c>
      <c r="L55" s="318">
        <v>75857</v>
      </c>
      <c r="M55" s="319">
        <v>75752</v>
      </c>
      <c r="N55" s="395">
        <f>L55-M55</f>
        <v>105</v>
      </c>
      <c r="O55" s="395">
        <f>$F55*N55</f>
        <v>10500</v>
      </c>
      <c r="P55" s="395">
        <f>O55/1000000</f>
        <v>0.0105</v>
      </c>
      <c r="Q55" s="429"/>
    </row>
    <row r="56" spans="1:17" ht="19.5" customHeight="1">
      <c r="A56" s="152">
        <v>36</v>
      </c>
      <c r="B56" s="156" t="s">
        <v>175</v>
      </c>
      <c r="C56" s="154">
        <v>4902544</v>
      </c>
      <c r="D56" s="158" t="s">
        <v>12</v>
      </c>
      <c r="E56" s="246" t="s">
        <v>325</v>
      </c>
      <c r="F56" s="159">
        <v>100</v>
      </c>
      <c r="G56" s="318">
        <v>4212</v>
      </c>
      <c r="H56" s="319">
        <v>4024</v>
      </c>
      <c r="I56" s="395">
        <f>G56-H56</f>
        <v>188</v>
      </c>
      <c r="J56" s="395">
        <f>$F56*I56</f>
        <v>18800</v>
      </c>
      <c r="K56" s="395">
        <f>J56/1000000</f>
        <v>0.0188</v>
      </c>
      <c r="L56" s="318">
        <v>1363</v>
      </c>
      <c r="M56" s="319">
        <v>1314</v>
      </c>
      <c r="N56" s="395">
        <f>L56-M56</f>
        <v>49</v>
      </c>
      <c r="O56" s="395">
        <f>$F56*N56</f>
        <v>4900</v>
      </c>
      <c r="P56" s="395">
        <f>O56/1000000</f>
        <v>0.0049</v>
      </c>
      <c r="Q56" s="429"/>
    </row>
    <row r="57" spans="1:17" ht="22.5" customHeight="1">
      <c r="A57" s="152">
        <v>37</v>
      </c>
      <c r="B57" s="162" t="s">
        <v>196</v>
      </c>
      <c r="C57" s="154">
        <v>5269199</v>
      </c>
      <c r="D57" s="158" t="s">
        <v>12</v>
      </c>
      <c r="E57" s="246" t="s">
        <v>325</v>
      </c>
      <c r="F57" s="159">
        <v>100</v>
      </c>
      <c r="G57" s="318">
        <v>18121</v>
      </c>
      <c r="H57" s="319">
        <v>16825</v>
      </c>
      <c r="I57" s="398">
        <f>G57-H57</f>
        <v>1296</v>
      </c>
      <c r="J57" s="398">
        <f>$F57*I57</f>
        <v>129600</v>
      </c>
      <c r="K57" s="398">
        <f>J57/1000000</f>
        <v>0.1296</v>
      </c>
      <c r="L57" s="318">
        <v>70821</v>
      </c>
      <c r="M57" s="319">
        <v>70818</v>
      </c>
      <c r="N57" s="398">
        <f>L57-M57</f>
        <v>3</v>
      </c>
      <c r="O57" s="398">
        <f>$F57*N57</f>
        <v>300</v>
      </c>
      <c r="P57" s="398">
        <f>O57/1000000</f>
        <v>0.0003</v>
      </c>
      <c r="Q57" s="581"/>
    </row>
    <row r="58" spans="1:17" ht="19.5" customHeight="1">
      <c r="A58" s="152"/>
      <c r="B58" s="160" t="s">
        <v>167</v>
      </c>
      <c r="C58" s="154"/>
      <c r="D58" s="158"/>
      <c r="E58" s="155"/>
      <c r="F58" s="159"/>
      <c r="G58" s="318"/>
      <c r="H58" s="319"/>
      <c r="I58" s="395"/>
      <c r="J58" s="395"/>
      <c r="K58" s="395"/>
      <c r="L58" s="318"/>
      <c r="M58" s="319"/>
      <c r="N58" s="395"/>
      <c r="O58" s="395"/>
      <c r="P58" s="395"/>
      <c r="Q58" s="429"/>
    </row>
    <row r="59" spans="1:17" ht="15.75" thickBot="1">
      <c r="A59" s="163">
        <v>38</v>
      </c>
      <c r="B59" s="423" t="s">
        <v>168</v>
      </c>
      <c r="C59" s="165">
        <v>4865151</v>
      </c>
      <c r="D59" s="738" t="s">
        <v>12</v>
      </c>
      <c r="E59" s="166" t="s">
        <v>13</v>
      </c>
      <c r="F59" s="171">
        <v>500</v>
      </c>
      <c r="G59" s="318">
        <v>21968</v>
      </c>
      <c r="H59" s="319">
        <v>21858</v>
      </c>
      <c r="I59" s="171">
        <f>G59-H59</f>
        <v>110</v>
      </c>
      <c r="J59" s="171">
        <f>$F59*I59</f>
        <v>55000</v>
      </c>
      <c r="K59" s="171">
        <f>J59/1000000</f>
        <v>0.055</v>
      </c>
      <c r="L59" s="318">
        <v>4883</v>
      </c>
      <c r="M59" s="319">
        <v>4883</v>
      </c>
      <c r="N59" s="171">
        <f>L59-M59</f>
        <v>0</v>
      </c>
      <c r="O59" s="171">
        <f>$F59*N59</f>
        <v>0</v>
      </c>
      <c r="P59" s="171">
        <f>O59/1000000</f>
        <v>0</v>
      </c>
      <c r="Q59" s="739"/>
    </row>
    <row r="60" spans="1:23" s="460" customFormat="1" ht="15.75" customHeight="1" thickBot="1" thickTop="1">
      <c r="A60" s="163"/>
      <c r="B60" s="42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248"/>
      <c r="S60" s="248"/>
      <c r="T60" s="248"/>
      <c r="U60" s="463"/>
      <c r="V60" s="463"/>
      <c r="W60" s="463"/>
    </row>
    <row r="61" spans="1:20" ht="15.75" customHeight="1" thickTop="1">
      <c r="A61" s="477"/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  <c r="N61" s="477"/>
      <c r="O61" s="477"/>
      <c r="P61" s="477"/>
      <c r="Q61" s="87"/>
      <c r="R61" s="87"/>
      <c r="S61" s="87"/>
      <c r="T61" s="87"/>
    </row>
    <row r="62" spans="1:20" ht="24" thickBot="1">
      <c r="A62" s="372" t="s">
        <v>343</v>
      </c>
      <c r="G62" s="460"/>
      <c r="H62" s="460"/>
      <c r="I62" s="44" t="s">
        <v>374</v>
      </c>
      <c r="J62" s="460"/>
      <c r="K62" s="460"/>
      <c r="L62" s="460"/>
      <c r="M62" s="460"/>
      <c r="N62" s="44" t="s">
        <v>375</v>
      </c>
      <c r="O62" s="460"/>
      <c r="P62" s="460"/>
      <c r="R62" s="87"/>
      <c r="S62" s="87"/>
      <c r="T62" s="87"/>
    </row>
    <row r="63" spans="1:20" ht="39.75" thickBot="1" thickTop="1">
      <c r="A63" s="478" t="s">
        <v>8</v>
      </c>
      <c r="B63" s="479" t="s">
        <v>9</v>
      </c>
      <c r="C63" s="480" t="s">
        <v>1</v>
      </c>
      <c r="D63" s="480" t="s">
        <v>2</v>
      </c>
      <c r="E63" s="480" t="s">
        <v>3</v>
      </c>
      <c r="F63" s="480" t="s">
        <v>10</v>
      </c>
      <c r="G63" s="478" t="str">
        <f>G5</f>
        <v>FINAL READING 31/07/2020</v>
      </c>
      <c r="H63" s="480" t="str">
        <f>H5</f>
        <v>INTIAL READING 01/07/2020</v>
      </c>
      <c r="I63" s="480" t="s">
        <v>4</v>
      </c>
      <c r="J63" s="480" t="s">
        <v>5</v>
      </c>
      <c r="K63" s="480" t="s">
        <v>6</v>
      </c>
      <c r="L63" s="478" t="str">
        <f>G63</f>
        <v>FINAL READING 31/07/2020</v>
      </c>
      <c r="M63" s="480" t="str">
        <f>H63</f>
        <v>INTIAL READING 01/07/2020</v>
      </c>
      <c r="N63" s="480" t="s">
        <v>4</v>
      </c>
      <c r="O63" s="480" t="s">
        <v>5</v>
      </c>
      <c r="P63" s="480" t="s">
        <v>6</v>
      </c>
      <c r="Q63" s="481" t="s">
        <v>288</v>
      </c>
      <c r="R63" s="87"/>
      <c r="S63" s="87"/>
      <c r="T63" s="87"/>
    </row>
    <row r="64" spans="1:20" ht="15.75" customHeight="1" thickTop="1">
      <c r="A64" s="482"/>
      <c r="B64" s="422" t="s">
        <v>369</v>
      </c>
      <c r="C64" s="483"/>
      <c r="D64" s="483"/>
      <c r="E64" s="483"/>
      <c r="F64" s="484"/>
      <c r="G64" s="483"/>
      <c r="H64" s="483"/>
      <c r="I64" s="483"/>
      <c r="J64" s="483"/>
      <c r="K64" s="484"/>
      <c r="L64" s="483"/>
      <c r="M64" s="483"/>
      <c r="N64" s="483"/>
      <c r="O64" s="483"/>
      <c r="P64" s="483"/>
      <c r="Q64" s="485"/>
      <c r="R64" s="87"/>
      <c r="S64" s="87"/>
      <c r="T64" s="87"/>
    </row>
    <row r="65" spans="1:20" ht="15.75" customHeight="1">
      <c r="A65" s="152">
        <v>1</v>
      </c>
      <c r="B65" s="153" t="s">
        <v>415</v>
      </c>
      <c r="C65" s="154">
        <v>5295127</v>
      </c>
      <c r="D65" s="325" t="s">
        <v>12</v>
      </c>
      <c r="E65" s="306" t="s">
        <v>325</v>
      </c>
      <c r="F65" s="159">
        <v>-100</v>
      </c>
      <c r="G65" s="318">
        <v>447192</v>
      </c>
      <c r="H65" s="319">
        <v>446263</v>
      </c>
      <c r="I65" s="398">
        <f>G65-H65</f>
        <v>929</v>
      </c>
      <c r="J65" s="398">
        <f>$F65*I65</f>
        <v>-92900</v>
      </c>
      <c r="K65" s="831">
        <f>J65/1000000</f>
        <v>-0.0929</v>
      </c>
      <c r="L65" s="318">
        <v>85516</v>
      </c>
      <c r="M65" s="319">
        <v>85363</v>
      </c>
      <c r="N65" s="264">
        <f>L65-M65</f>
        <v>153</v>
      </c>
      <c r="O65" s="264">
        <f>$F65*N65</f>
        <v>-15300</v>
      </c>
      <c r="P65" s="264">
        <f>O65/1000000</f>
        <v>-0.0153</v>
      </c>
      <c r="Q65" s="441"/>
      <c r="R65" s="87"/>
      <c r="S65" s="87"/>
      <c r="T65" s="87"/>
    </row>
    <row r="66" spans="1:20" ht="15.75" customHeight="1">
      <c r="A66" s="152">
        <v>2</v>
      </c>
      <c r="B66" s="153" t="s">
        <v>418</v>
      </c>
      <c r="C66" s="154">
        <v>5128400</v>
      </c>
      <c r="D66" s="325" t="s">
        <v>12</v>
      </c>
      <c r="E66" s="306" t="s">
        <v>325</v>
      </c>
      <c r="F66" s="159">
        <v>-1000</v>
      </c>
      <c r="G66" s="318">
        <v>3997</v>
      </c>
      <c r="H66" s="319">
        <v>3972</v>
      </c>
      <c r="I66" s="264">
        <f>G66-H66</f>
        <v>25</v>
      </c>
      <c r="J66" s="264">
        <f>$F66*I66</f>
        <v>-25000</v>
      </c>
      <c r="K66" s="264">
        <f>J66/1000000</f>
        <v>-0.025</v>
      </c>
      <c r="L66" s="318">
        <v>1868</v>
      </c>
      <c r="M66" s="319">
        <v>1870</v>
      </c>
      <c r="N66" s="264">
        <f>L66-M66</f>
        <v>-2</v>
      </c>
      <c r="O66" s="264">
        <f>$F66*N66</f>
        <v>2000</v>
      </c>
      <c r="P66" s="264">
        <f>O66/1000000</f>
        <v>0.002</v>
      </c>
      <c r="Q66" s="441"/>
      <c r="R66" s="87"/>
      <c r="S66" s="87"/>
      <c r="T66" s="87"/>
    </row>
    <row r="67" spans="1:20" ht="15.75" customHeight="1">
      <c r="A67" s="486"/>
      <c r="B67" s="296" t="s">
        <v>340</v>
      </c>
      <c r="C67" s="313"/>
      <c r="D67" s="325"/>
      <c r="E67" s="306"/>
      <c r="F67" s="159"/>
      <c r="G67" s="318"/>
      <c r="H67" s="319"/>
      <c r="I67" s="156"/>
      <c r="J67" s="156"/>
      <c r="K67" s="156"/>
      <c r="L67" s="318"/>
      <c r="M67" s="319"/>
      <c r="N67" s="156"/>
      <c r="O67" s="156"/>
      <c r="P67" s="156"/>
      <c r="Q67" s="441"/>
      <c r="R67" s="87"/>
      <c r="S67" s="87"/>
      <c r="T67" s="87"/>
    </row>
    <row r="68" spans="1:20" ht="15.75" customHeight="1">
      <c r="A68" s="152">
        <v>3</v>
      </c>
      <c r="B68" s="153" t="s">
        <v>341</v>
      </c>
      <c r="C68" s="154">
        <v>4902555</v>
      </c>
      <c r="D68" s="325" t="s">
        <v>12</v>
      </c>
      <c r="E68" s="306" t="s">
        <v>325</v>
      </c>
      <c r="F68" s="159">
        <v>-75</v>
      </c>
      <c r="G68" s="318">
        <v>10809</v>
      </c>
      <c r="H68" s="319">
        <v>10809</v>
      </c>
      <c r="I68" s="264">
        <f>G68-H68</f>
        <v>0</v>
      </c>
      <c r="J68" s="264">
        <f>$F68*I68</f>
        <v>0</v>
      </c>
      <c r="K68" s="264">
        <f>J68/1000000</f>
        <v>0</v>
      </c>
      <c r="L68" s="318">
        <v>22800</v>
      </c>
      <c r="M68" s="319">
        <v>22336</v>
      </c>
      <c r="N68" s="264">
        <f>L68-M68</f>
        <v>464</v>
      </c>
      <c r="O68" s="264">
        <f>$F68*N68</f>
        <v>-34800</v>
      </c>
      <c r="P68" s="264">
        <f>O68/1000000</f>
        <v>-0.0348</v>
      </c>
      <c r="Q68" s="441"/>
      <c r="R68" s="87"/>
      <c r="S68" s="87"/>
      <c r="T68" s="87"/>
    </row>
    <row r="69" spans="1:23" s="460" customFormat="1" ht="15.75" customHeight="1" thickBot="1">
      <c r="A69" s="163">
        <v>4</v>
      </c>
      <c r="B69" s="423" t="s">
        <v>342</v>
      </c>
      <c r="C69" s="165">
        <v>4902581</v>
      </c>
      <c r="D69" s="738" t="s">
        <v>12</v>
      </c>
      <c r="E69" s="166" t="s">
        <v>325</v>
      </c>
      <c r="F69" s="171">
        <v>-100</v>
      </c>
      <c r="G69" s="427">
        <v>5309</v>
      </c>
      <c r="H69" s="428">
        <v>5309</v>
      </c>
      <c r="I69" s="171">
        <f>G69-H69</f>
        <v>0</v>
      </c>
      <c r="J69" s="171">
        <f>$F69*I69</f>
        <v>0</v>
      </c>
      <c r="K69" s="171">
        <f>J69/1000000</f>
        <v>0</v>
      </c>
      <c r="L69" s="427">
        <v>15247</v>
      </c>
      <c r="M69" s="428">
        <v>14709</v>
      </c>
      <c r="N69" s="171">
        <f>L69-M69</f>
        <v>538</v>
      </c>
      <c r="O69" s="171">
        <f>$F69*N69</f>
        <v>-53800</v>
      </c>
      <c r="P69" s="171">
        <f>O69/1000000</f>
        <v>-0.0538</v>
      </c>
      <c r="Q69" s="739"/>
      <c r="R69" s="248"/>
      <c r="S69" s="248"/>
      <c r="T69" s="248"/>
      <c r="U69" s="463"/>
      <c r="V69" s="463"/>
      <c r="W69" s="463"/>
    </row>
    <row r="70" spans="1:20" ht="15.75" customHeight="1" thickTop="1">
      <c r="A70" s="477"/>
      <c r="B70" s="477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87"/>
      <c r="R70" s="87"/>
      <c r="S70" s="87"/>
      <c r="T70" s="87"/>
    </row>
    <row r="71" spans="1:20" ht="15.75" customHeight="1">
      <c r="A71" s="477"/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87"/>
      <c r="R71" s="87"/>
      <c r="S71" s="87"/>
      <c r="T71" s="87"/>
    </row>
    <row r="72" spans="1:16" ht="25.5" customHeight="1">
      <c r="A72" s="169" t="s">
        <v>317</v>
      </c>
      <c r="B72" s="468"/>
      <c r="C72" s="74"/>
      <c r="D72" s="468"/>
      <c r="E72" s="468"/>
      <c r="F72" s="468"/>
      <c r="G72" s="468"/>
      <c r="H72" s="468"/>
      <c r="I72" s="468"/>
      <c r="J72" s="468"/>
      <c r="K72" s="582">
        <f>SUM(K9:K60)+SUM(K65:K71)-K32</f>
        <v>-1.3560321499999999</v>
      </c>
      <c r="L72" s="583"/>
      <c r="M72" s="583"/>
      <c r="N72" s="583"/>
      <c r="O72" s="583"/>
      <c r="P72" s="582">
        <f>SUM(P9:P60)+SUM(P65:P71)-P32</f>
        <v>0.7426767299999999</v>
      </c>
    </row>
    <row r="73" spans="1:16" ht="12.75">
      <c r="A73" s="468"/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</row>
    <row r="74" spans="1:16" ht="9.75" customHeight="1">
      <c r="A74" s="468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</row>
    <row r="75" spans="1:16" ht="12.75" hidden="1">
      <c r="A75" s="468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</row>
    <row r="76" spans="1:16" ht="23.25" customHeight="1" thickBot="1">
      <c r="A76" s="468"/>
      <c r="B76" s="468"/>
      <c r="C76" s="584"/>
      <c r="D76" s="468"/>
      <c r="E76" s="468"/>
      <c r="F76" s="468"/>
      <c r="G76" s="468"/>
      <c r="H76" s="468"/>
      <c r="I76" s="468"/>
      <c r="J76" s="585"/>
      <c r="K76" s="530" t="s">
        <v>318</v>
      </c>
      <c r="L76" s="468"/>
      <c r="M76" s="468"/>
      <c r="N76" s="468"/>
      <c r="O76" s="468"/>
      <c r="P76" s="530" t="s">
        <v>319</v>
      </c>
    </row>
    <row r="77" spans="1:17" ht="20.25">
      <c r="A77" s="586"/>
      <c r="B77" s="587"/>
      <c r="C77" s="169"/>
      <c r="D77" s="518"/>
      <c r="E77" s="518"/>
      <c r="F77" s="518"/>
      <c r="G77" s="518"/>
      <c r="H77" s="518"/>
      <c r="I77" s="518"/>
      <c r="J77" s="588"/>
      <c r="K77" s="587"/>
      <c r="L77" s="587"/>
      <c r="M77" s="587"/>
      <c r="N77" s="587"/>
      <c r="O77" s="587"/>
      <c r="P77" s="587"/>
      <c r="Q77" s="519"/>
    </row>
    <row r="78" spans="1:17" ht="20.25">
      <c r="A78" s="234"/>
      <c r="B78" s="169" t="s">
        <v>315</v>
      </c>
      <c r="C78" s="169"/>
      <c r="D78" s="589"/>
      <c r="E78" s="589"/>
      <c r="F78" s="589"/>
      <c r="G78" s="589"/>
      <c r="H78" s="589"/>
      <c r="I78" s="589"/>
      <c r="J78" s="589"/>
      <c r="K78" s="590">
        <f>K72</f>
        <v>-1.3560321499999999</v>
      </c>
      <c r="L78" s="591"/>
      <c r="M78" s="591"/>
      <c r="N78" s="591"/>
      <c r="O78" s="591"/>
      <c r="P78" s="590">
        <f>P72</f>
        <v>0.7426767299999999</v>
      </c>
      <c r="Q78" s="520"/>
    </row>
    <row r="79" spans="1:17" ht="20.25">
      <c r="A79" s="234"/>
      <c r="B79" s="169"/>
      <c r="C79" s="169"/>
      <c r="D79" s="589"/>
      <c r="E79" s="589"/>
      <c r="F79" s="589"/>
      <c r="G79" s="589"/>
      <c r="H79" s="589"/>
      <c r="I79" s="592"/>
      <c r="J79" s="55"/>
      <c r="K79" s="577"/>
      <c r="L79" s="577"/>
      <c r="M79" s="577"/>
      <c r="N79" s="577"/>
      <c r="O79" s="577"/>
      <c r="P79" s="577"/>
      <c r="Q79" s="520"/>
    </row>
    <row r="80" spans="1:17" ht="20.25">
      <c r="A80" s="234"/>
      <c r="B80" s="169" t="s">
        <v>308</v>
      </c>
      <c r="C80" s="169"/>
      <c r="D80" s="589"/>
      <c r="E80" s="589"/>
      <c r="F80" s="589"/>
      <c r="G80" s="589"/>
      <c r="H80" s="589"/>
      <c r="I80" s="589"/>
      <c r="J80" s="589"/>
      <c r="K80" s="590">
        <f>'STEPPED UP GENCO'!K43</f>
        <v>-0.202691728</v>
      </c>
      <c r="L80" s="590"/>
      <c r="M80" s="590"/>
      <c r="N80" s="590"/>
      <c r="O80" s="590"/>
      <c r="P80" s="590">
        <f>'STEPPED UP GENCO'!P43</f>
        <v>0.005915287750000003</v>
      </c>
      <c r="Q80" s="520"/>
    </row>
    <row r="81" spans="1:17" ht="20.25">
      <c r="A81" s="234"/>
      <c r="B81" s="169"/>
      <c r="C81" s="169"/>
      <c r="D81" s="593"/>
      <c r="E81" s="593"/>
      <c r="F81" s="593"/>
      <c r="G81" s="593"/>
      <c r="H81" s="593"/>
      <c r="I81" s="594"/>
      <c r="J81" s="595"/>
      <c r="K81" s="460"/>
      <c r="L81" s="460"/>
      <c r="M81" s="460"/>
      <c r="N81" s="460"/>
      <c r="O81" s="460"/>
      <c r="P81" s="460"/>
      <c r="Q81" s="520"/>
    </row>
    <row r="82" spans="1:17" ht="20.25">
      <c r="A82" s="234"/>
      <c r="B82" s="169" t="s">
        <v>316</v>
      </c>
      <c r="C82" s="169"/>
      <c r="D82" s="460"/>
      <c r="E82" s="460"/>
      <c r="F82" s="460"/>
      <c r="G82" s="460"/>
      <c r="H82" s="460"/>
      <c r="I82" s="460"/>
      <c r="J82" s="460"/>
      <c r="K82" s="277">
        <f>SUM(K78:K81)</f>
        <v>-1.558723878</v>
      </c>
      <c r="L82" s="460"/>
      <c r="M82" s="460"/>
      <c r="N82" s="460"/>
      <c r="O82" s="460"/>
      <c r="P82" s="596">
        <f>SUM(P78:P81)</f>
        <v>0.74859201775</v>
      </c>
      <c r="Q82" s="520"/>
    </row>
    <row r="83" spans="1:17" ht="20.25">
      <c r="A83" s="544"/>
      <c r="B83" s="460"/>
      <c r="C83" s="169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520"/>
    </row>
    <row r="84" spans="1:17" ht="13.5" thickBot="1">
      <c r="A84" s="545"/>
      <c r="B84" s="521"/>
      <c r="C84" s="52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6">
      <selection activeCell="P36" sqref="P36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218</v>
      </c>
    </row>
    <row r="2" spans="1:17" ht="23.25" customHeight="1">
      <c r="A2" s="2" t="s">
        <v>219</v>
      </c>
      <c r="P2" s="597" t="str">
        <f>NDPL!Q1</f>
        <v>JULY-2020</v>
      </c>
      <c r="Q2" s="597"/>
    </row>
    <row r="3" ht="23.25">
      <c r="A3" s="175" t="s">
        <v>199</v>
      </c>
    </row>
    <row r="4" spans="1:16" ht="24" thickBot="1">
      <c r="A4" s="3"/>
      <c r="G4" s="460"/>
      <c r="H4" s="460"/>
      <c r="I4" s="44" t="s">
        <v>374</v>
      </c>
      <c r="J4" s="460"/>
      <c r="K4" s="460"/>
      <c r="L4" s="460"/>
      <c r="M4" s="460"/>
      <c r="N4" s="44" t="s">
        <v>375</v>
      </c>
      <c r="O4" s="460"/>
      <c r="P4" s="460"/>
    </row>
    <row r="5" spans="1:17" ht="51.75" customHeight="1" thickBot="1" thickTop="1">
      <c r="A5" s="478" t="s">
        <v>8</v>
      </c>
      <c r="B5" s="479" t="s">
        <v>9</v>
      </c>
      <c r="C5" s="480" t="s">
        <v>1</v>
      </c>
      <c r="D5" s="480" t="s">
        <v>2</v>
      </c>
      <c r="E5" s="480" t="s">
        <v>3</v>
      </c>
      <c r="F5" s="480" t="s">
        <v>10</v>
      </c>
      <c r="G5" s="478" t="str">
        <f>NDPL!G5</f>
        <v>FINAL READING 31/07/2020</v>
      </c>
      <c r="H5" s="480" t="str">
        <f>NDPL!H5</f>
        <v>INTIAL READING 01/07/2020</v>
      </c>
      <c r="I5" s="480" t="s">
        <v>4</v>
      </c>
      <c r="J5" s="480" t="s">
        <v>5</v>
      </c>
      <c r="K5" s="480" t="s">
        <v>6</v>
      </c>
      <c r="L5" s="478" t="str">
        <f>NDPL!G5</f>
        <v>FINAL READING 31/07/2020</v>
      </c>
      <c r="M5" s="480" t="str">
        <f>NDPL!H5</f>
        <v>INTIAL READING 01/07/2020</v>
      </c>
      <c r="N5" s="480" t="s">
        <v>4</v>
      </c>
      <c r="O5" s="480" t="s">
        <v>5</v>
      </c>
      <c r="P5" s="480" t="s">
        <v>6</v>
      </c>
      <c r="Q5" s="481" t="s">
        <v>288</v>
      </c>
    </row>
    <row r="6" ht="14.25" thickBot="1" thickTop="1"/>
    <row r="7" spans="1:17" ht="24" customHeight="1" thickTop="1">
      <c r="A7" s="389" t="s">
        <v>213</v>
      </c>
      <c r="B7" s="56"/>
      <c r="C7" s="57"/>
      <c r="D7" s="57"/>
      <c r="E7" s="57"/>
      <c r="F7" s="57"/>
      <c r="G7" s="576"/>
      <c r="H7" s="574"/>
      <c r="I7" s="574"/>
      <c r="J7" s="574"/>
      <c r="K7" s="598"/>
      <c r="L7" s="599"/>
      <c r="M7" s="470"/>
      <c r="N7" s="574"/>
      <c r="O7" s="574"/>
      <c r="P7" s="600"/>
      <c r="Q7" s="507"/>
    </row>
    <row r="8" spans="1:17" ht="24" customHeight="1">
      <c r="A8" s="601" t="s">
        <v>200</v>
      </c>
      <c r="B8" s="84"/>
      <c r="C8" s="84"/>
      <c r="D8" s="84"/>
      <c r="E8" s="84"/>
      <c r="F8" s="84"/>
      <c r="G8" s="98"/>
      <c r="H8" s="577"/>
      <c r="I8" s="374"/>
      <c r="J8" s="374"/>
      <c r="K8" s="602"/>
      <c r="L8" s="375"/>
      <c r="M8" s="374"/>
      <c r="N8" s="374"/>
      <c r="O8" s="374"/>
      <c r="P8" s="603"/>
      <c r="Q8" s="429"/>
    </row>
    <row r="9" spans="1:17" ht="24" customHeight="1">
      <c r="A9" s="604" t="s">
        <v>201</v>
      </c>
      <c r="B9" s="84"/>
      <c r="C9" s="84"/>
      <c r="D9" s="84"/>
      <c r="E9" s="84"/>
      <c r="F9" s="84"/>
      <c r="G9" s="98"/>
      <c r="H9" s="577"/>
      <c r="I9" s="374"/>
      <c r="J9" s="374"/>
      <c r="K9" s="602"/>
      <c r="L9" s="375"/>
      <c r="M9" s="374"/>
      <c r="N9" s="374"/>
      <c r="O9" s="374"/>
      <c r="P9" s="603"/>
      <c r="Q9" s="429"/>
    </row>
    <row r="10" spans="1:17" ht="24" customHeight="1">
      <c r="A10" s="254">
        <v>1</v>
      </c>
      <c r="B10" s="256" t="s">
        <v>215</v>
      </c>
      <c r="C10" s="388">
        <v>5128430</v>
      </c>
      <c r="D10" s="258" t="s">
        <v>12</v>
      </c>
      <c r="E10" s="257" t="s">
        <v>325</v>
      </c>
      <c r="F10" s="258">
        <v>200</v>
      </c>
      <c r="G10" s="318">
        <v>3654</v>
      </c>
      <c r="H10" s="319">
        <v>3654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63070</v>
      </c>
      <c r="M10" s="319">
        <v>63279</v>
      </c>
      <c r="N10" s="301">
        <f>L10-M10</f>
        <v>-209</v>
      </c>
      <c r="O10" s="301">
        <f>$F10*N10</f>
        <v>-41800</v>
      </c>
      <c r="P10" s="301">
        <f>O10/1000000</f>
        <v>-0.0418</v>
      </c>
      <c r="Q10" s="429"/>
    </row>
    <row r="11" spans="1:17" ht="24" customHeight="1">
      <c r="A11" s="254">
        <v>2</v>
      </c>
      <c r="B11" s="256" t="s">
        <v>216</v>
      </c>
      <c r="C11" s="388">
        <v>4864819</v>
      </c>
      <c r="D11" s="258" t="s">
        <v>12</v>
      </c>
      <c r="E11" s="257" t="s">
        <v>325</v>
      </c>
      <c r="F11" s="258">
        <v>160</v>
      </c>
      <c r="G11" s="318">
        <v>32</v>
      </c>
      <c r="H11" s="319">
        <v>32</v>
      </c>
      <c r="I11" s="301">
        <f aca="true" t="shared" si="0" ref="I11:I30">G11-H11</f>
        <v>0</v>
      </c>
      <c r="J11" s="301">
        <f aca="true" t="shared" si="1" ref="J11:J30">$F11*I11</f>
        <v>0</v>
      </c>
      <c r="K11" s="301">
        <f aca="true" t="shared" si="2" ref="K11:K30">J11/1000000</f>
        <v>0</v>
      </c>
      <c r="L11" s="318">
        <v>20077</v>
      </c>
      <c r="M11" s="319">
        <v>14499</v>
      </c>
      <c r="N11" s="301">
        <f aca="true" t="shared" si="3" ref="N11:N30">L11-M11</f>
        <v>5578</v>
      </c>
      <c r="O11" s="301">
        <f aca="true" t="shared" si="4" ref="O11:O30">$F11*N11</f>
        <v>892480</v>
      </c>
      <c r="P11" s="301">
        <f aca="true" t="shared" si="5" ref="P11:P30">O11/1000000</f>
        <v>0.89248</v>
      </c>
      <c r="Q11" s="429"/>
    </row>
    <row r="12" spans="1:17" ht="24" customHeight="1">
      <c r="A12" s="254">
        <v>3</v>
      </c>
      <c r="B12" s="256" t="s">
        <v>202</v>
      </c>
      <c r="C12" s="388">
        <v>4864846</v>
      </c>
      <c r="D12" s="258" t="s">
        <v>12</v>
      </c>
      <c r="E12" s="257" t="s">
        <v>325</v>
      </c>
      <c r="F12" s="258">
        <v>1000</v>
      </c>
      <c r="G12" s="318">
        <v>4510</v>
      </c>
      <c r="H12" s="319">
        <v>4510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8">
        <v>57479</v>
      </c>
      <c r="M12" s="319">
        <v>56538</v>
      </c>
      <c r="N12" s="301">
        <f t="shared" si="3"/>
        <v>941</v>
      </c>
      <c r="O12" s="301">
        <f t="shared" si="4"/>
        <v>941000</v>
      </c>
      <c r="P12" s="301">
        <f t="shared" si="5"/>
        <v>0.941</v>
      </c>
      <c r="Q12" s="429"/>
    </row>
    <row r="13" spans="1:17" ht="24" customHeight="1">
      <c r="A13" s="254">
        <v>4</v>
      </c>
      <c r="B13" s="256" t="s">
        <v>203</v>
      </c>
      <c r="C13" s="388">
        <v>4864918</v>
      </c>
      <c r="D13" s="258" t="s">
        <v>12</v>
      </c>
      <c r="E13" s="257" t="s">
        <v>325</v>
      </c>
      <c r="F13" s="258">
        <v>400</v>
      </c>
      <c r="G13" s="318">
        <v>165</v>
      </c>
      <c r="H13" s="319">
        <v>165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17184</v>
      </c>
      <c r="M13" s="319">
        <v>17358</v>
      </c>
      <c r="N13" s="301">
        <f t="shared" si="3"/>
        <v>-174</v>
      </c>
      <c r="O13" s="301">
        <f t="shared" si="4"/>
        <v>-69600</v>
      </c>
      <c r="P13" s="301">
        <f t="shared" si="5"/>
        <v>-0.0696</v>
      </c>
      <c r="Q13" s="429"/>
    </row>
    <row r="14" spans="1:17" ht="24" customHeight="1">
      <c r="A14" s="254">
        <v>5</v>
      </c>
      <c r="B14" s="256" t="s">
        <v>383</v>
      </c>
      <c r="C14" s="388">
        <v>4864894</v>
      </c>
      <c r="D14" s="258" t="s">
        <v>12</v>
      </c>
      <c r="E14" s="257" t="s">
        <v>325</v>
      </c>
      <c r="F14" s="258">
        <v>800</v>
      </c>
      <c r="G14" s="318">
        <v>14</v>
      </c>
      <c r="H14" s="319">
        <v>12</v>
      </c>
      <c r="I14" s="301">
        <f t="shared" si="0"/>
        <v>2</v>
      </c>
      <c r="J14" s="301">
        <f t="shared" si="1"/>
        <v>1600</v>
      </c>
      <c r="K14" s="301">
        <f t="shared" si="2"/>
        <v>0.0016</v>
      </c>
      <c r="L14" s="318">
        <v>622</v>
      </c>
      <c r="M14" s="319">
        <v>436</v>
      </c>
      <c r="N14" s="301">
        <f t="shared" si="3"/>
        <v>186</v>
      </c>
      <c r="O14" s="301">
        <f t="shared" si="4"/>
        <v>148800</v>
      </c>
      <c r="P14" s="301">
        <f t="shared" si="5"/>
        <v>0.1488</v>
      </c>
      <c r="Q14" s="429"/>
    </row>
    <row r="15" spans="1:17" ht="24" customHeight="1">
      <c r="A15" s="254">
        <v>6</v>
      </c>
      <c r="B15" s="256" t="s">
        <v>382</v>
      </c>
      <c r="C15" s="388">
        <v>5128425</v>
      </c>
      <c r="D15" s="258" t="s">
        <v>12</v>
      </c>
      <c r="E15" s="257" t="s">
        <v>325</v>
      </c>
      <c r="F15" s="258">
        <v>400</v>
      </c>
      <c r="G15" s="318">
        <v>1440</v>
      </c>
      <c r="H15" s="319">
        <v>1440</v>
      </c>
      <c r="I15" s="301">
        <f t="shared" si="0"/>
        <v>0</v>
      </c>
      <c r="J15" s="301">
        <f t="shared" si="1"/>
        <v>0</v>
      </c>
      <c r="K15" s="301">
        <f t="shared" si="2"/>
        <v>0</v>
      </c>
      <c r="L15" s="318">
        <v>5257</v>
      </c>
      <c r="M15" s="319">
        <v>5282</v>
      </c>
      <c r="N15" s="301">
        <f t="shared" si="3"/>
        <v>-25</v>
      </c>
      <c r="O15" s="301">
        <f t="shared" si="4"/>
        <v>-10000</v>
      </c>
      <c r="P15" s="301">
        <f t="shared" si="5"/>
        <v>-0.01</v>
      </c>
      <c r="Q15" s="429"/>
    </row>
    <row r="16" spans="1:17" ht="24" customHeight="1">
      <c r="A16" s="605" t="s">
        <v>204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217</v>
      </c>
      <c r="C17" s="388">
        <v>4864804</v>
      </c>
      <c r="D17" s="258" t="s">
        <v>12</v>
      </c>
      <c r="E17" s="257" t="s">
        <v>325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216</v>
      </c>
      <c r="C18" s="388">
        <v>4864845</v>
      </c>
      <c r="D18" s="258" t="s">
        <v>12</v>
      </c>
      <c r="E18" s="257" t="s">
        <v>325</v>
      </c>
      <c r="F18" s="258">
        <v>1000</v>
      </c>
      <c r="G18" s="318">
        <v>1296</v>
      </c>
      <c r="H18" s="319">
        <v>1296</v>
      </c>
      <c r="I18" s="301">
        <f t="shared" si="0"/>
        <v>0</v>
      </c>
      <c r="J18" s="301">
        <f t="shared" si="1"/>
        <v>0</v>
      </c>
      <c r="K18" s="301">
        <f t="shared" si="2"/>
        <v>0</v>
      </c>
      <c r="L18" s="318">
        <v>998440</v>
      </c>
      <c r="M18" s="319">
        <v>998502</v>
      </c>
      <c r="N18" s="301">
        <f t="shared" si="3"/>
        <v>-62</v>
      </c>
      <c r="O18" s="301">
        <f t="shared" si="4"/>
        <v>-62000</v>
      </c>
      <c r="P18" s="301">
        <f t="shared" si="5"/>
        <v>-0.062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6" t="s">
        <v>212</v>
      </c>
      <c r="C20" s="607"/>
      <c r="D20" s="258"/>
      <c r="E20" s="256"/>
      <c r="F20" s="272"/>
      <c r="G20" s="318"/>
      <c r="H20" s="319"/>
      <c r="I20" s="301"/>
      <c r="J20" s="301"/>
      <c r="K20" s="553">
        <f>SUM(K10:K19)</f>
        <v>0.0016</v>
      </c>
      <c r="L20" s="318"/>
      <c r="M20" s="319"/>
      <c r="N20" s="301"/>
      <c r="O20" s="301"/>
      <c r="P20" s="553">
        <f>SUM(P10:P19)</f>
        <v>1.79888</v>
      </c>
      <c r="Q20" s="429"/>
    </row>
    <row r="21" spans="1:17" ht="24" customHeight="1">
      <c r="A21" s="255"/>
      <c r="B21" s="145"/>
      <c r="C21" s="607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5" t="s">
        <v>205</v>
      </c>
      <c r="B22" s="84"/>
      <c r="C22" s="609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9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206</v>
      </c>
      <c r="C24" s="388">
        <v>4865065</v>
      </c>
      <c r="D24" s="272" t="s">
        <v>12</v>
      </c>
      <c r="E24" s="257" t="s">
        <v>325</v>
      </c>
      <c r="F24" s="258">
        <v>100</v>
      </c>
      <c r="G24" s="263">
        <v>3437</v>
      </c>
      <c r="H24" s="264">
        <v>3437</v>
      </c>
      <c r="I24" s="818">
        <v>0</v>
      </c>
      <c r="J24" s="818">
        <v>0</v>
      </c>
      <c r="K24" s="819">
        <v>0</v>
      </c>
      <c r="L24" s="263">
        <v>34489</v>
      </c>
      <c r="M24" s="264">
        <v>34489</v>
      </c>
      <c r="N24" s="818">
        <v>0</v>
      </c>
      <c r="O24" s="818">
        <v>0</v>
      </c>
      <c r="P24" s="820">
        <v>0</v>
      </c>
      <c r="Q24" s="429"/>
    </row>
    <row r="25" spans="1:17" ht="24" customHeight="1">
      <c r="A25" s="254">
        <v>10</v>
      </c>
      <c r="B25" s="84" t="s">
        <v>207</v>
      </c>
      <c r="C25" s="388">
        <v>4865066</v>
      </c>
      <c r="D25" s="272" t="s">
        <v>12</v>
      </c>
      <c r="E25" s="257" t="s">
        <v>325</v>
      </c>
      <c r="F25" s="258">
        <v>100</v>
      </c>
      <c r="G25" s="318">
        <v>69120</v>
      </c>
      <c r="H25" s="319">
        <v>67291</v>
      </c>
      <c r="I25" s="301">
        <f t="shared" si="0"/>
        <v>1829</v>
      </c>
      <c r="J25" s="301">
        <f t="shared" si="1"/>
        <v>182900</v>
      </c>
      <c r="K25" s="301">
        <f t="shared" si="2"/>
        <v>0.1829</v>
      </c>
      <c r="L25" s="318">
        <v>104375</v>
      </c>
      <c r="M25" s="319">
        <v>103981</v>
      </c>
      <c r="N25" s="301">
        <f t="shared" si="3"/>
        <v>394</v>
      </c>
      <c r="O25" s="301">
        <f t="shared" si="4"/>
        <v>39400</v>
      </c>
      <c r="P25" s="301">
        <f t="shared" si="5"/>
        <v>0.0394</v>
      </c>
      <c r="Q25" s="429"/>
    </row>
    <row r="26" spans="1:17" ht="24" customHeight="1">
      <c r="A26" s="254">
        <v>11</v>
      </c>
      <c r="B26" s="84" t="s">
        <v>208</v>
      </c>
      <c r="C26" s="388">
        <v>4902560</v>
      </c>
      <c r="D26" s="272" t="s">
        <v>12</v>
      </c>
      <c r="E26" s="257" t="s">
        <v>325</v>
      </c>
      <c r="F26" s="258">
        <v>37.5</v>
      </c>
      <c r="G26" s="318">
        <v>587</v>
      </c>
      <c r="H26" s="319">
        <v>3</v>
      </c>
      <c r="I26" s="301">
        <f t="shared" si="0"/>
        <v>584</v>
      </c>
      <c r="J26" s="301">
        <f t="shared" si="1"/>
        <v>21900</v>
      </c>
      <c r="K26" s="301">
        <f t="shared" si="2"/>
        <v>0.0219</v>
      </c>
      <c r="L26" s="318">
        <v>72</v>
      </c>
      <c r="M26" s="319">
        <v>72</v>
      </c>
      <c r="N26" s="301">
        <f t="shared" si="3"/>
        <v>0</v>
      </c>
      <c r="O26" s="301">
        <f t="shared" si="4"/>
        <v>0</v>
      </c>
      <c r="P26" s="301">
        <f t="shared" si="5"/>
        <v>0</v>
      </c>
      <c r="Q26" s="429"/>
    </row>
    <row r="27" spans="1:17" ht="24" customHeight="1">
      <c r="A27" s="254">
        <v>12</v>
      </c>
      <c r="B27" s="84" t="s">
        <v>209</v>
      </c>
      <c r="C27" s="388">
        <v>4902562</v>
      </c>
      <c r="D27" s="272" t="s">
        <v>12</v>
      </c>
      <c r="E27" s="257" t="s">
        <v>325</v>
      </c>
      <c r="F27" s="258">
        <v>75</v>
      </c>
      <c r="G27" s="318">
        <v>1902</v>
      </c>
      <c r="H27" s="319">
        <v>1059</v>
      </c>
      <c r="I27" s="301">
        <f t="shared" si="0"/>
        <v>843</v>
      </c>
      <c r="J27" s="301">
        <f t="shared" si="1"/>
        <v>63225</v>
      </c>
      <c r="K27" s="301">
        <f t="shared" si="2"/>
        <v>0.063225</v>
      </c>
      <c r="L27" s="318">
        <v>26663</v>
      </c>
      <c r="M27" s="319">
        <v>26551</v>
      </c>
      <c r="N27" s="301">
        <f t="shared" si="3"/>
        <v>112</v>
      </c>
      <c r="O27" s="301">
        <f t="shared" si="4"/>
        <v>8400</v>
      </c>
      <c r="P27" s="301">
        <f t="shared" si="5"/>
        <v>0.0084</v>
      </c>
      <c r="Q27" s="441"/>
    </row>
    <row r="28" spans="1:17" ht="19.5" customHeight="1">
      <c r="A28" s="254">
        <v>13</v>
      </c>
      <c r="B28" s="84" t="s">
        <v>209</v>
      </c>
      <c r="C28" s="469">
        <v>4902599</v>
      </c>
      <c r="D28" s="713" t="s">
        <v>12</v>
      </c>
      <c r="E28" s="257" t="s">
        <v>325</v>
      </c>
      <c r="F28" s="714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75</v>
      </c>
      <c r="M28" s="319">
        <v>75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5"/>
    </row>
    <row r="29" spans="1:17" ht="24" customHeight="1">
      <c r="A29" s="254">
        <v>14</v>
      </c>
      <c r="B29" s="84" t="s">
        <v>210</v>
      </c>
      <c r="C29" s="388">
        <v>4902552</v>
      </c>
      <c r="D29" s="272" t="s">
        <v>12</v>
      </c>
      <c r="E29" s="257" t="s">
        <v>325</v>
      </c>
      <c r="F29" s="715">
        <v>75</v>
      </c>
      <c r="G29" s="318">
        <v>767</v>
      </c>
      <c r="H29" s="319">
        <v>738</v>
      </c>
      <c r="I29" s="301">
        <f t="shared" si="0"/>
        <v>29</v>
      </c>
      <c r="J29" s="301">
        <f t="shared" si="1"/>
        <v>2175</v>
      </c>
      <c r="K29" s="301">
        <f t="shared" si="2"/>
        <v>0.002175</v>
      </c>
      <c r="L29" s="318">
        <v>1706</v>
      </c>
      <c r="M29" s="319">
        <v>1706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9"/>
    </row>
    <row r="30" spans="1:17" ht="24" customHeight="1">
      <c r="A30" s="254">
        <v>15</v>
      </c>
      <c r="B30" s="84" t="s">
        <v>210</v>
      </c>
      <c r="C30" s="388">
        <v>4865075</v>
      </c>
      <c r="D30" s="272" t="s">
        <v>12</v>
      </c>
      <c r="E30" s="257" t="s">
        <v>325</v>
      </c>
      <c r="F30" s="258">
        <v>100</v>
      </c>
      <c r="G30" s="263">
        <v>10283</v>
      </c>
      <c r="H30" s="264">
        <v>10283</v>
      </c>
      <c r="I30" s="818">
        <f t="shared" si="0"/>
        <v>0</v>
      </c>
      <c r="J30" s="818">
        <f t="shared" si="1"/>
        <v>0</v>
      </c>
      <c r="K30" s="819">
        <f t="shared" si="2"/>
        <v>0</v>
      </c>
      <c r="L30" s="263">
        <v>4366</v>
      </c>
      <c r="M30" s="264">
        <v>4366</v>
      </c>
      <c r="N30" s="818">
        <f t="shared" si="3"/>
        <v>0</v>
      </c>
      <c r="O30" s="818">
        <f t="shared" si="4"/>
        <v>0</v>
      </c>
      <c r="P30" s="820">
        <f t="shared" si="5"/>
        <v>0</v>
      </c>
      <c r="Q30" s="440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1"/>
      <c r="I31" s="471"/>
      <c r="J31" s="471"/>
      <c r="K31" s="610"/>
      <c r="L31" s="611"/>
      <c r="M31" s="471"/>
      <c r="N31" s="471"/>
      <c r="O31" s="471"/>
      <c r="P31" s="612"/>
      <c r="Q31" s="517"/>
    </row>
    <row r="32" spans="1:16" ht="13.5" thickTop="1">
      <c r="A32" s="67"/>
      <c r="B32" s="75"/>
      <c r="C32" s="59"/>
      <c r="D32" s="61"/>
      <c r="E32" s="60"/>
      <c r="F32" s="60"/>
      <c r="G32" s="76"/>
      <c r="H32" s="577"/>
      <c r="I32" s="374"/>
      <c r="J32" s="374"/>
      <c r="K32" s="602"/>
      <c r="L32" s="577"/>
      <c r="M32" s="577"/>
      <c r="N32" s="374"/>
      <c r="O32" s="374"/>
      <c r="P32" s="613"/>
    </row>
    <row r="33" spans="1:16" ht="12.75">
      <c r="A33" s="67"/>
      <c r="B33" s="75"/>
      <c r="C33" s="59"/>
      <c r="D33" s="61"/>
      <c r="E33" s="60"/>
      <c r="F33" s="60"/>
      <c r="G33" s="76"/>
      <c r="H33" s="577"/>
      <c r="I33" s="374"/>
      <c r="J33" s="374"/>
      <c r="K33" s="602"/>
      <c r="L33" s="577"/>
      <c r="M33" s="577"/>
      <c r="N33" s="374"/>
      <c r="O33" s="374"/>
      <c r="P33" s="613"/>
    </row>
    <row r="34" spans="1:16" ht="12.75">
      <c r="A34" s="577"/>
      <c r="B34" s="468"/>
      <c r="C34" s="468"/>
      <c r="D34" s="468"/>
      <c r="E34" s="468"/>
      <c r="F34" s="468"/>
      <c r="G34" s="468"/>
      <c r="H34" s="468"/>
      <c r="I34" s="468"/>
      <c r="J34" s="468"/>
      <c r="K34" s="614"/>
      <c r="L34" s="468"/>
      <c r="M34" s="468"/>
      <c r="N34" s="468"/>
      <c r="O34" s="468"/>
      <c r="P34" s="615"/>
    </row>
    <row r="35" spans="1:16" ht="20.25">
      <c r="A35" s="161"/>
      <c r="B35" s="606" t="s">
        <v>211</v>
      </c>
      <c r="C35" s="616"/>
      <c r="D35" s="616"/>
      <c r="E35" s="616"/>
      <c r="F35" s="616"/>
      <c r="G35" s="616"/>
      <c r="H35" s="616"/>
      <c r="I35" s="616"/>
      <c r="J35" s="616"/>
      <c r="K35" s="608">
        <f>SUM(K24:K31)</f>
        <v>0.2702</v>
      </c>
      <c r="L35" s="617"/>
      <c r="M35" s="617"/>
      <c r="N35" s="617"/>
      <c r="O35" s="617"/>
      <c r="P35" s="608">
        <f>SUM(P24:P31)</f>
        <v>0.047799999999999995</v>
      </c>
    </row>
    <row r="36" spans="1:16" ht="20.25">
      <c r="A36" s="91"/>
      <c r="B36" s="606" t="s">
        <v>212</v>
      </c>
      <c r="C36" s="609"/>
      <c r="D36" s="609"/>
      <c r="E36" s="609"/>
      <c r="F36" s="609"/>
      <c r="G36" s="609"/>
      <c r="H36" s="609"/>
      <c r="I36" s="609"/>
      <c r="J36" s="609"/>
      <c r="K36" s="618">
        <f>K20</f>
        <v>0.0016</v>
      </c>
      <c r="L36" s="617"/>
      <c r="M36" s="617"/>
      <c r="N36" s="617"/>
      <c r="O36" s="617"/>
      <c r="P36" s="618">
        <f>P20</f>
        <v>1.79888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9"/>
      <c r="L37" s="620"/>
      <c r="M37" s="620"/>
      <c r="N37" s="620"/>
      <c r="O37" s="620"/>
      <c r="P37" s="621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9"/>
      <c r="L38" s="620"/>
      <c r="M38" s="620"/>
      <c r="N38" s="620"/>
      <c r="O38" s="620"/>
      <c r="P38" s="621"/>
    </row>
    <row r="39" spans="1:16" ht="23.25">
      <c r="A39" s="91"/>
      <c r="B39" s="371" t="s">
        <v>214</v>
      </c>
      <c r="C39" s="622"/>
      <c r="D39" s="3"/>
      <c r="E39" s="3"/>
      <c r="F39" s="3"/>
      <c r="G39" s="3"/>
      <c r="H39" s="3"/>
      <c r="I39" s="3"/>
      <c r="J39" s="3"/>
      <c r="K39" s="623">
        <f>SUM(K35:K38)</f>
        <v>0.2718</v>
      </c>
      <c r="L39" s="624"/>
      <c r="M39" s="624"/>
      <c r="N39" s="624"/>
      <c r="O39" s="624"/>
      <c r="P39" s="625">
        <f>SUM(P35:P38)</f>
        <v>1.84668</v>
      </c>
    </row>
    <row r="40" ht="12.75">
      <c r="K40" s="626"/>
    </row>
    <row r="41" ht="13.5" thickBot="1">
      <c r="K41" s="626"/>
    </row>
    <row r="42" spans="1:17" ht="12.75">
      <c r="A42" s="523"/>
      <c r="B42" s="524"/>
      <c r="C42" s="524"/>
      <c r="D42" s="524"/>
      <c r="E42" s="524"/>
      <c r="F42" s="524"/>
      <c r="G42" s="524"/>
      <c r="H42" s="518"/>
      <c r="I42" s="518"/>
      <c r="J42" s="518"/>
      <c r="K42" s="518"/>
      <c r="L42" s="518"/>
      <c r="M42" s="518"/>
      <c r="N42" s="518"/>
      <c r="O42" s="518"/>
      <c r="P42" s="518"/>
      <c r="Q42" s="519"/>
    </row>
    <row r="43" spans="1:17" ht="23.25">
      <c r="A43" s="525" t="s">
        <v>306</v>
      </c>
      <c r="B43" s="526"/>
      <c r="C43" s="526"/>
      <c r="D43" s="526"/>
      <c r="E43" s="526"/>
      <c r="F43" s="526"/>
      <c r="G43" s="526"/>
      <c r="H43" s="460"/>
      <c r="I43" s="460"/>
      <c r="J43" s="460"/>
      <c r="K43" s="460"/>
      <c r="L43" s="460"/>
      <c r="M43" s="460"/>
      <c r="N43" s="460"/>
      <c r="O43" s="460"/>
      <c r="P43" s="460"/>
      <c r="Q43" s="520"/>
    </row>
    <row r="44" spans="1:17" ht="12.75">
      <c r="A44" s="527"/>
      <c r="B44" s="526"/>
      <c r="C44" s="526"/>
      <c r="D44" s="526"/>
      <c r="E44" s="526"/>
      <c r="F44" s="526"/>
      <c r="G44" s="526"/>
      <c r="H44" s="460"/>
      <c r="I44" s="460"/>
      <c r="J44" s="460"/>
      <c r="K44" s="460"/>
      <c r="L44" s="460"/>
      <c r="M44" s="460"/>
      <c r="N44" s="460"/>
      <c r="O44" s="460"/>
      <c r="P44" s="460"/>
      <c r="Q44" s="520"/>
    </row>
    <row r="45" spans="1:17" ht="18">
      <c r="A45" s="528"/>
      <c r="B45" s="529"/>
      <c r="C45" s="529"/>
      <c r="D45" s="529"/>
      <c r="E45" s="529"/>
      <c r="F45" s="529"/>
      <c r="G45" s="529"/>
      <c r="H45" s="460"/>
      <c r="I45" s="460"/>
      <c r="J45" s="516"/>
      <c r="K45" s="627" t="s">
        <v>318</v>
      </c>
      <c r="L45" s="460"/>
      <c r="M45" s="460"/>
      <c r="N45" s="460"/>
      <c r="O45" s="460"/>
      <c r="P45" s="628" t="s">
        <v>319</v>
      </c>
      <c r="Q45" s="520"/>
    </row>
    <row r="46" spans="1:17" ht="12.75">
      <c r="A46" s="531"/>
      <c r="B46" s="91"/>
      <c r="C46" s="91"/>
      <c r="D46" s="91"/>
      <c r="E46" s="91"/>
      <c r="F46" s="91"/>
      <c r="G46" s="91"/>
      <c r="H46" s="460"/>
      <c r="I46" s="460"/>
      <c r="J46" s="460"/>
      <c r="K46" s="460"/>
      <c r="L46" s="460"/>
      <c r="M46" s="460"/>
      <c r="N46" s="460"/>
      <c r="O46" s="460"/>
      <c r="P46" s="460"/>
      <c r="Q46" s="520"/>
    </row>
    <row r="47" spans="1:17" ht="12.75">
      <c r="A47" s="531"/>
      <c r="B47" s="91"/>
      <c r="C47" s="91"/>
      <c r="D47" s="91"/>
      <c r="E47" s="91"/>
      <c r="F47" s="91"/>
      <c r="G47" s="91"/>
      <c r="H47" s="460"/>
      <c r="I47" s="460"/>
      <c r="J47" s="460"/>
      <c r="K47" s="460"/>
      <c r="L47" s="460"/>
      <c r="M47" s="460"/>
      <c r="N47" s="460"/>
      <c r="O47" s="460"/>
      <c r="P47" s="460"/>
      <c r="Q47" s="520"/>
    </row>
    <row r="48" spans="1:17" ht="23.25">
      <c r="A48" s="525" t="s">
        <v>309</v>
      </c>
      <c r="B48" s="533"/>
      <c r="C48" s="533"/>
      <c r="D48" s="534"/>
      <c r="E48" s="534"/>
      <c r="F48" s="535"/>
      <c r="G48" s="534"/>
      <c r="H48" s="460"/>
      <c r="I48" s="460"/>
      <c r="J48" s="460"/>
      <c r="K48" s="629">
        <f>K39</f>
        <v>0.2718</v>
      </c>
      <c r="L48" s="529" t="s">
        <v>307</v>
      </c>
      <c r="M48" s="460"/>
      <c r="N48" s="460"/>
      <c r="O48" s="460"/>
      <c r="P48" s="629">
        <f>P39</f>
        <v>1.84668</v>
      </c>
      <c r="Q48" s="630" t="s">
        <v>307</v>
      </c>
    </row>
    <row r="49" spans="1:17" ht="23.25">
      <c r="A49" s="631"/>
      <c r="B49" s="539"/>
      <c r="C49" s="539"/>
      <c r="D49" s="526"/>
      <c r="E49" s="526"/>
      <c r="F49" s="540"/>
      <c r="G49" s="526"/>
      <c r="H49" s="460"/>
      <c r="I49" s="460"/>
      <c r="J49" s="460"/>
      <c r="K49" s="624"/>
      <c r="L49" s="589"/>
      <c r="M49" s="460"/>
      <c r="N49" s="460"/>
      <c r="O49" s="460"/>
      <c r="P49" s="624"/>
      <c r="Q49" s="632"/>
    </row>
    <row r="50" spans="1:17" ht="23.25">
      <c r="A50" s="633" t="s">
        <v>308</v>
      </c>
      <c r="B50" s="43"/>
      <c r="C50" s="43"/>
      <c r="D50" s="526"/>
      <c r="E50" s="526"/>
      <c r="F50" s="543"/>
      <c r="G50" s="534"/>
      <c r="H50" s="460"/>
      <c r="I50" s="460"/>
      <c r="J50" s="460"/>
      <c r="K50" s="629">
        <f>'STEPPED UP GENCO'!K44</f>
        <v>-0.040526972800000005</v>
      </c>
      <c r="L50" s="529" t="s">
        <v>307</v>
      </c>
      <c r="M50" s="460"/>
      <c r="N50" s="460"/>
      <c r="O50" s="460"/>
      <c r="P50" s="629">
        <f>'STEPPED UP GENCO'!P44</f>
        <v>0.0011827256500000006</v>
      </c>
      <c r="Q50" s="630" t="s">
        <v>307</v>
      </c>
    </row>
    <row r="51" spans="1:17" ht="6.75" customHeight="1">
      <c r="A51" s="544"/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520"/>
    </row>
    <row r="52" spans="1:17" ht="6.75" customHeight="1">
      <c r="A52" s="544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520"/>
    </row>
    <row r="53" spans="1:17" ht="6.75" customHeight="1">
      <c r="A53" s="544"/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0"/>
      <c r="M53" s="460"/>
      <c r="N53" s="460"/>
      <c r="O53" s="460"/>
      <c r="P53" s="460"/>
      <c r="Q53" s="520"/>
    </row>
    <row r="54" spans="1:17" ht="26.25" customHeight="1">
      <c r="A54" s="544"/>
      <c r="B54" s="460"/>
      <c r="C54" s="460"/>
      <c r="D54" s="460"/>
      <c r="E54" s="460"/>
      <c r="F54" s="460"/>
      <c r="G54" s="460"/>
      <c r="H54" s="533"/>
      <c r="I54" s="533"/>
      <c r="J54" s="634" t="s">
        <v>310</v>
      </c>
      <c r="K54" s="629">
        <f>SUM(K48:K53)</f>
        <v>0.23127302719999998</v>
      </c>
      <c r="L54" s="635" t="s">
        <v>307</v>
      </c>
      <c r="M54" s="280"/>
      <c r="N54" s="280"/>
      <c r="O54" s="280"/>
      <c r="P54" s="629">
        <f>SUM(P48:P53)</f>
        <v>1.8478627256500002</v>
      </c>
      <c r="Q54" s="635" t="s">
        <v>307</v>
      </c>
    </row>
    <row r="55" spans="1:17" ht="3" customHeight="1" thickBot="1">
      <c r="A55" s="545"/>
      <c r="B55" s="521"/>
      <c r="C55" s="521"/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4">
      <selection activeCell="P15" sqref="P15:P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4.71093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5.57421875" style="0" customWidth="1"/>
    <col min="10" max="10" width="7.8515625" style="0" customWidth="1"/>
    <col min="11" max="11" width="8.421875" style="0" customWidth="1"/>
    <col min="12" max="12" width="8.00390625" style="0" customWidth="1"/>
    <col min="13" max="13" width="7.7109375" style="0" customWidth="1"/>
    <col min="14" max="14" width="6.7109375" style="0" customWidth="1"/>
    <col min="15" max="15" width="6.8515625" style="0" customWidth="1"/>
    <col min="16" max="16" width="8.57421875" style="0" customWidth="1"/>
    <col min="17" max="17" width="7.57421875" style="0" customWidth="1"/>
    <col min="18" max="18" width="1.1484375" style="0" hidden="1" customWidth="1"/>
  </cols>
  <sheetData>
    <row r="1" spans="1:17" ht="12.75">
      <c r="A1" s="660" t="s">
        <v>218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</row>
    <row r="2" spans="1:17" ht="12.75">
      <c r="A2" s="662" t="s">
        <v>219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832" t="str">
        <f>NDPL!Q1</f>
        <v>JULY-2020</v>
      </c>
      <c r="Q2" s="832"/>
    </row>
    <row r="3" spans="1:17" ht="12.75">
      <c r="A3" s="662" t="s">
        <v>427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</row>
    <row r="4" spans="1:17" ht="13.5" thickBot="1">
      <c r="A4" s="661"/>
      <c r="B4" s="661"/>
      <c r="C4" s="661"/>
      <c r="D4" s="661"/>
      <c r="E4" s="661"/>
      <c r="F4" s="661"/>
      <c r="G4" s="663"/>
      <c r="H4" s="663"/>
      <c r="I4" s="664" t="s">
        <v>374</v>
      </c>
      <c r="J4" s="663"/>
      <c r="K4" s="663"/>
      <c r="L4" s="663"/>
      <c r="M4" s="663"/>
      <c r="N4" s="664" t="s">
        <v>375</v>
      </c>
      <c r="O4" s="663"/>
      <c r="P4" s="663"/>
      <c r="Q4" s="661"/>
    </row>
    <row r="5" spans="1:17" s="735" customFormat="1" ht="46.5" thickBot="1" thickTop="1">
      <c r="A5" s="731" t="s">
        <v>8</v>
      </c>
      <c r="B5" s="733" t="s">
        <v>9</v>
      </c>
      <c r="C5" s="732" t="s">
        <v>1</v>
      </c>
      <c r="D5" s="732" t="s">
        <v>2</v>
      </c>
      <c r="E5" s="732" t="s">
        <v>3</v>
      </c>
      <c r="F5" s="732" t="s">
        <v>10</v>
      </c>
      <c r="G5" s="731" t="str">
        <f>NDPL!G5</f>
        <v>FINAL READING 31/07/2020</v>
      </c>
      <c r="H5" s="732" t="str">
        <f>NDPL!H5</f>
        <v>INTIAL READING 01/07/2020</v>
      </c>
      <c r="I5" s="732" t="s">
        <v>4</v>
      </c>
      <c r="J5" s="732" t="s">
        <v>5</v>
      </c>
      <c r="K5" s="732" t="s">
        <v>6</v>
      </c>
      <c r="L5" s="731" t="str">
        <f>NDPL!G5</f>
        <v>FINAL READING 31/07/2020</v>
      </c>
      <c r="M5" s="732" t="str">
        <f>NDPL!H5</f>
        <v>INTIAL READING 01/07/2020</v>
      </c>
      <c r="N5" s="732" t="s">
        <v>4</v>
      </c>
      <c r="O5" s="732" t="s">
        <v>5</v>
      </c>
      <c r="P5" s="732" t="s">
        <v>6</v>
      </c>
      <c r="Q5" s="734" t="s">
        <v>288</v>
      </c>
    </row>
    <row r="6" spans="1:17" ht="14.25" thickBot="1" thickTop="1">
      <c r="A6" s="661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</row>
    <row r="7" spans="1:17" ht="13.5" thickTop="1">
      <c r="A7" s="665" t="s">
        <v>426</v>
      </c>
      <c r="B7" s="666"/>
      <c r="C7" s="667"/>
      <c r="D7" s="667"/>
      <c r="E7" s="667"/>
      <c r="F7" s="667"/>
      <c r="G7" s="668"/>
      <c r="H7" s="669"/>
      <c r="I7" s="669"/>
      <c r="J7" s="669"/>
      <c r="K7" s="670"/>
      <c r="L7" s="671"/>
      <c r="M7" s="667"/>
      <c r="N7" s="669"/>
      <c r="O7" s="669"/>
      <c r="P7" s="672"/>
      <c r="Q7" s="673"/>
    </row>
    <row r="8" spans="1:17" ht="12.75">
      <c r="A8" s="674" t="s">
        <v>200</v>
      </c>
      <c r="B8" s="661"/>
      <c r="C8" s="661"/>
      <c r="D8" s="661"/>
      <c r="E8" s="661"/>
      <c r="F8" s="661"/>
      <c r="G8" s="675"/>
      <c r="H8" s="676"/>
      <c r="I8" s="677"/>
      <c r="J8" s="677"/>
      <c r="K8" s="678"/>
      <c r="L8" s="679"/>
      <c r="M8" s="677"/>
      <c r="N8" s="677"/>
      <c r="O8" s="677"/>
      <c r="P8" s="680"/>
      <c r="Q8" s="457"/>
    </row>
    <row r="9" spans="1:17" ht="12.75">
      <c r="A9" s="681" t="s">
        <v>428</v>
      </c>
      <c r="B9" s="661"/>
      <c r="C9" s="661"/>
      <c r="D9" s="661"/>
      <c r="E9" s="661"/>
      <c r="F9" s="661"/>
      <c r="G9" s="675"/>
      <c r="H9" s="676"/>
      <c r="I9" s="677"/>
      <c r="J9" s="677"/>
      <c r="K9" s="678"/>
      <c r="L9" s="679"/>
      <c r="M9" s="677"/>
      <c r="N9" s="677"/>
      <c r="O9" s="677"/>
      <c r="P9" s="680"/>
      <c r="Q9" s="457"/>
    </row>
    <row r="10" spans="1:17" s="425" customFormat="1" ht="12.75">
      <c r="A10" s="682">
        <v>1</v>
      </c>
      <c r="B10" s="684" t="s">
        <v>451</v>
      </c>
      <c r="C10" s="683">
        <v>4864952</v>
      </c>
      <c r="D10" s="728" t="s">
        <v>12</v>
      </c>
      <c r="E10" s="729" t="s">
        <v>325</v>
      </c>
      <c r="F10" s="683">
        <v>625</v>
      </c>
      <c r="G10" s="90">
        <v>989654</v>
      </c>
      <c r="H10" s="80">
        <v>989683</v>
      </c>
      <c r="I10" s="80">
        <f>G10-H10</f>
        <v>-29</v>
      </c>
      <c r="J10" s="80">
        <f>$F10*I10</f>
        <v>-18125</v>
      </c>
      <c r="K10" s="80">
        <f>J10/1000000</f>
        <v>-0.018125</v>
      </c>
      <c r="L10" s="90">
        <v>999992</v>
      </c>
      <c r="M10" s="80">
        <v>999993</v>
      </c>
      <c r="N10" s="80">
        <f>L10-M10</f>
        <v>-1</v>
      </c>
      <c r="O10" s="80">
        <f>$F10*N10</f>
        <v>-625</v>
      </c>
      <c r="P10" s="80">
        <f>O10/1000000</f>
        <v>-0.000625</v>
      </c>
      <c r="Q10" s="457"/>
    </row>
    <row r="11" spans="1:17" s="425" customFormat="1" ht="12.75">
      <c r="A11" s="682">
        <v>2</v>
      </c>
      <c r="B11" s="684" t="s">
        <v>452</v>
      </c>
      <c r="C11" s="683">
        <v>5129958</v>
      </c>
      <c r="D11" s="728" t="s">
        <v>12</v>
      </c>
      <c r="E11" s="729" t="s">
        <v>325</v>
      </c>
      <c r="F11" s="683">
        <v>625</v>
      </c>
      <c r="G11" s="90">
        <v>990780</v>
      </c>
      <c r="H11" s="80">
        <v>990782</v>
      </c>
      <c r="I11" s="80">
        <f>G11-H11</f>
        <v>-2</v>
      </c>
      <c r="J11" s="80">
        <f>$F11*I11</f>
        <v>-1250</v>
      </c>
      <c r="K11" s="80">
        <f>J11/1000000</f>
        <v>-0.00125</v>
      </c>
      <c r="L11" s="90">
        <v>999853</v>
      </c>
      <c r="M11" s="80">
        <v>999843</v>
      </c>
      <c r="N11" s="80">
        <f>L11-M11</f>
        <v>10</v>
      </c>
      <c r="O11" s="80">
        <f>$F11*N11</f>
        <v>6250</v>
      </c>
      <c r="P11" s="80">
        <f>O11/1000000</f>
        <v>0.00625</v>
      </c>
      <c r="Q11" s="457"/>
    </row>
    <row r="12" spans="1:17" ht="12.75">
      <c r="A12" s="674" t="s">
        <v>112</v>
      </c>
      <c r="B12" s="674"/>
      <c r="C12" s="683"/>
      <c r="D12" s="728"/>
      <c r="E12" s="729"/>
      <c r="F12" s="683"/>
      <c r="G12" s="90"/>
      <c r="H12" s="80"/>
      <c r="I12" s="80"/>
      <c r="J12" s="80"/>
      <c r="K12" s="80"/>
      <c r="L12" s="90"/>
      <c r="M12" s="80"/>
      <c r="N12" s="80"/>
      <c r="O12" s="80"/>
      <c r="P12" s="80"/>
      <c r="Q12" s="457"/>
    </row>
    <row r="13" spans="1:17" s="425" customFormat="1" ht="12.75">
      <c r="A13" s="682">
        <v>1</v>
      </c>
      <c r="B13" s="684" t="s">
        <v>451</v>
      </c>
      <c r="C13" s="683">
        <v>5295160</v>
      </c>
      <c r="D13" s="728" t="s">
        <v>12</v>
      </c>
      <c r="E13" s="729" t="s">
        <v>325</v>
      </c>
      <c r="F13" s="683">
        <v>800</v>
      </c>
      <c r="G13" s="90">
        <v>12207</v>
      </c>
      <c r="H13" s="80">
        <v>12085</v>
      </c>
      <c r="I13" s="80">
        <f>G13-H13</f>
        <v>122</v>
      </c>
      <c r="J13" s="80">
        <f>$F13*I13</f>
        <v>97600</v>
      </c>
      <c r="K13" s="80">
        <f>J13/1000000</f>
        <v>0.0976</v>
      </c>
      <c r="L13" s="90">
        <v>6014</v>
      </c>
      <c r="M13" s="80">
        <v>6007</v>
      </c>
      <c r="N13" s="80">
        <f>L13-M13</f>
        <v>7</v>
      </c>
      <c r="O13" s="80">
        <f>$F13*N13</f>
        <v>5600</v>
      </c>
      <c r="P13" s="80">
        <f>O13/1000000</f>
        <v>0.0056</v>
      </c>
      <c r="Q13" s="457"/>
    </row>
    <row r="14" spans="1:17" s="425" customFormat="1" ht="16.5">
      <c r="A14" s="758" t="s">
        <v>467</v>
      </c>
      <c r="B14" s="674"/>
      <c r="C14" s="683"/>
      <c r="D14" s="728"/>
      <c r="E14" s="729"/>
      <c r="F14" s="683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57"/>
    </row>
    <row r="15" spans="1:17" s="425" customFormat="1" ht="12.75">
      <c r="A15" s="682">
        <v>1</v>
      </c>
      <c r="B15" s="684" t="s">
        <v>458</v>
      </c>
      <c r="C15" s="821" t="s">
        <v>466</v>
      </c>
      <c r="D15" s="822" t="s">
        <v>464</v>
      </c>
      <c r="E15" s="729" t="s">
        <v>325</v>
      </c>
      <c r="F15" s="683">
        <v>-1</v>
      </c>
      <c r="G15" s="90">
        <v>15670</v>
      </c>
      <c r="H15" s="80">
        <v>15480</v>
      </c>
      <c r="I15" s="80">
        <f>G15-H15</f>
        <v>190</v>
      </c>
      <c r="J15" s="80">
        <f>$F15*I15</f>
        <v>-190</v>
      </c>
      <c r="K15" s="80">
        <f>J15/1000000</f>
        <v>-0.00019</v>
      </c>
      <c r="L15" s="90">
        <v>36150</v>
      </c>
      <c r="M15" s="80">
        <v>31140</v>
      </c>
      <c r="N15" s="80">
        <f>L15-M15</f>
        <v>5010</v>
      </c>
      <c r="O15" s="80">
        <f>$F15*N15</f>
        <v>-5010</v>
      </c>
      <c r="P15" s="80">
        <f>O15/1000000</f>
        <v>-0.00501</v>
      </c>
      <c r="Q15" s="823"/>
    </row>
    <row r="16" spans="1:17" s="425" customFormat="1" ht="12.75">
      <c r="A16" s="682">
        <v>2</v>
      </c>
      <c r="B16" s="684" t="s">
        <v>459</v>
      </c>
      <c r="C16" s="821" t="s">
        <v>463</v>
      </c>
      <c r="D16" s="822" t="s">
        <v>464</v>
      </c>
      <c r="E16" s="729" t="s">
        <v>325</v>
      </c>
      <c r="F16" s="683">
        <v>-1</v>
      </c>
      <c r="G16" s="90">
        <v>5680</v>
      </c>
      <c r="H16" s="80">
        <v>5570</v>
      </c>
      <c r="I16" s="80">
        <f>G16-H16</f>
        <v>110</v>
      </c>
      <c r="J16" s="80">
        <f>$F16*I16</f>
        <v>-110</v>
      </c>
      <c r="K16" s="80">
        <f>J16/1000000</f>
        <v>-0.00011</v>
      </c>
      <c r="L16" s="90">
        <v>121130</v>
      </c>
      <c r="M16" s="80">
        <v>81020</v>
      </c>
      <c r="N16" s="80">
        <f>L16-M16</f>
        <v>40110</v>
      </c>
      <c r="O16" s="80">
        <f>$F16*N16</f>
        <v>-40110</v>
      </c>
      <c r="P16" s="80">
        <f>O16/1000000</f>
        <v>-0.04011</v>
      </c>
      <c r="Q16" s="823"/>
    </row>
    <row r="17" spans="1:17" s="425" customFormat="1" ht="12.75">
      <c r="A17" s="682">
        <v>3</v>
      </c>
      <c r="B17" s="684" t="s">
        <v>460</v>
      </c>
      <c r="C17" s="821" t="s">
        <v>465</v>
      </c>
      <c r="D17" s="822" t="s">
        <v>464</v>
      </c>
      <c r="E17" s="729" t="s">
        <v>325</v>
      </c>
      <c r="F17" s="683">
        <v>-1</v>
      </c>
      <c r="G17" s="90">
        <v>32600</v>
      </c>
      <c r="H17" s="80">
        <v>30900</v>
      </c>
      <c r="I17" s="80">
        <f>G17-H17</f>
        <v>1700</v>
      </c>
      <c r="J17" s="80">
        <f>$F17*I17</f>
        <v>-1700</v>
      </c>
      <c r="K17" s="80">
        <f>J17/1000000</f>
        <v>-0.0017</v>
      </c>
      <c r="L17" s="90">
        <v>392600</v>
      </c>
      <c r="M17" s="80">
        <v>322500</v>
      </c>
      <c r="N17" s="80">
        <f>L17-M17</f>
        <v>70100</v>
      </c>
      <c r="O17" s="80">
        <f>$F17*N17</f>
        <v>-70100</v>
      </c>
      <c r="P17" s="80">
        <f>O17/1000000</f>
        <v>-0.0701</v>
      </c>
      <c r="Q17" s="823"/>
    </row>
    <row r="18" spans="1:17" s="425" customFormat="1" ht="15">
      <c r="A18" s="682"/>
      <c r="B18" s="684"/>
      <c r="C18" s="683"/>
      <c r="D18" s="728"/>
      <c r="E18" s="729"/>
      <c r="F18" s="683"/>
      <c r="G18" s="318"/>
      <c r="H18" s="319"/>
      <c r="I18" s="677"/>
      <c r="J18" s="677"/>
      <c r="K18" s="730"/>
      <c r="L18" s="318"/>
      <c r="M18" s="319"/>
      <c r="N18" s="677"/>
      <c r="O18" s="677"/>
      <c r="P18" s="680"/>
      <c r="Q18" s="457"/>
    </row>
    <row r="19" spans="1:18" s="17" customFormat="1" ht="13.5" thickBot="1">
      <c r="A19" s="685"/>
      <c r="B19" s="686" t="s">
        <v>212</v>
      </c>
      <c r="C19" s="687"/>
      <c r="D19" s="688"/>
      <c r="E19" s="687"/>
      <c r="F19" s="689"/>
      <c r="G19" s="690"/>
      <c r="H19" s="691"/>
      <c r="I19" s="691"/>
      <c r="J19" s="691"/>
      <c r="K19" s="692">
        <f>SUM(K10:K18)</f>
        <v>0.07622500000000001</v>
      </c>
      <c r="L19" s="690"/>
      <c r="M19" s="691"/>
      <c r="N19" s="691"/>
      <c r="O19" s="691"/>
      <c r="P19" s="692">
        <f>SUM(P10:P18)</f>
        <v>-0.103995</v>
      </c>
      <c r="Q19" s="693"/>
      <c r="R19"/>
    </row>
    <row r="21" spans="1:16" ht="12.75">
      <c r="A21" s="103" t="s">
        <v>308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-0.0118959488</v>
      </c>
      <c r="P21" s="103">
        <f>'STEPPED UP GENCO'!P45</f>
        <v>0.00034716740000000014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54">
        <f>SUM(K19:K21)</f>
        <v>0.06432905120000001</v>
      </c>
      <c r="P23" s="754">
        <f>SUM(P19:P21)</f>
        <v>-0.1036478326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0">
      <selection activeCell="P30" sqref="P30:P31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218</v>
      </c>
    </row>
    <row r="2" spans="1:17" ht="16.5" customHeight="1">
      <c r="A2" s="286" t="s">
        <v>219</v>
      </c>
      <c r="P2" s="636" t="str">
        <f>NDPL!Q1</f>
        <v>JULY-2020</v>
      </c>
      <c r="Q2" s="637"/>
    </row>
    <row r="3" spans="1:8" ht="23.25">
      <c r="A3" s="175" t="s">
        <v>266</v>
      </c>
      <c r="H3" s="499"/>
    </row>
    <row r="4" spans="1:16" ht="24" thickBot="1">
      <c r="A4" s="3"/>
      <c r="G4" s="460"/>
      <c r="H4" s="460"/>
      <c r="I4" s="44" t="s">
        <v>374</v>
      </c>
      <c r="J4" s="460"/>
      <c r="K4" s="460"/>
      <c r="L4" s="460"/>
      <c r="M4" s="460"/>
      <c r="N4" s="44" t="s">
        <v>375</v>
      </c>
      <c r="O4" s="460"/>
      <c r="P4" s="460"/>
    </row>
    <row r="5" spans="1:17" ht="43.5" customHeight="1" thickBot="1" thickTop="1">
      <c r="A5" s="500" t="s">
        <v>8</v>
      </c>
      <c r="B5" s="479" t="s">
        <v>9</v>
      </c>
      <c r="C5" s="480" t="s">
        <v>1</v>
      </c>
      <c r="D5" s="480" t="s">
        <v>2</v>
      </c>
      <c r="E5" s="480" t="s">
        <v>3</v>
      </c>
      <c r="F5" s="480" t="s">
        <v>10</v>
      </c>
      <c r="G5" s="478" t="str">
        <f>NDPL!G5</f>
        <v>FINAL READING 31/07/2020</v>
      </c>
      <c r="H5" s="480" t="str">
        <f>NDPL!H5</f>
        <v>INTIAL READING 01/07/2020</v>
      </c>
      <c r="I5" s="480" t="s">
        <v>4</v>
      </c>
      <c r="J5" s="480" t="s">
        <v>5</v>
      </c>
      <c r="K5" s="501" t="s">
        <v>6</v>
      </c>
      <c r="L5" s="478" t="str">
        <f>NDPL!G5</f>
        <v>FINAL READING 31/07/2020</v>
      </c>
      <c r="M5" s="480" t="str">
        <f>NDPL!H5</f>
        <v>INTIAL READING 01/07/2020</v>
      </c>
      <c r="N5" s="480" t="s">
        <v>4</v>
      </c>
      <c r="O5" s="480" t="s">
        <v>5</v>
      </c>
      <c r="P5" s="501" t="s">
        <v>6</v>
      </c>
      <c r="Q5" s="501" t="s">
        <v>288</v>
      </c>
    </row>
    <row r="6" ht="14.25" thickBot="1" thickTop="1"/>
    <row r="7" spans="1:17" ht="19.5" customHeight="1" thickTop="1">
      <c r="A7" s="273"/>
      <c r="B7" s="274" t="s">
        <v>233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8"/>
      <c r="Q7" s="507"/>
    </row>
    <row r="8" spans="1:17" ht="19.5" customHeight="1">
      <c r="A8" s="254"/>
      <c r="B8" s="277" t="s">
        <v>234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60"/>
      <c r="N8" s="460"/>
      <c r="O8" s="460"/>
      <c r="P8" s="638"/>
      <c r="Q8" s="429"/>
    </row>
    <row r="9" spans="1:17" ht="19.5" customHeight="1">
      <c r="A9" s="254">
        <v>1</v>
      </c>
      <c r="B9" s="280" t="s">
        <v>235</v>
      </c>
      <c r="C9" s="278">
        <v>4864817</v>
      </c>
      <c r="D9" s="264" t="s">
        <v>12</v>
      </c>
      <c r="E9" s="91" t="s">
        <v>325</v>
      </c>
      <c r="F9" s="279">
        <v>100</v>
      </c>
      <c r="G9" s="318">
        <v>950170</v>
      </c>
      <c r="H9" s="319">
        <v>949956</v>
      </c>
      <c r="I9" s="301">
        <f>G9-H9</f>
        <v>214</v>
      </c>
      <c r="J9" s="301">
        <f>$F9*I9</f>
        <v>21400</v>
      </c>
      <c r="K9" s="301">
        <f>J9/1000000</f>
        <v>0.0214</v>
      </c>
      <c r="L9" s="318">
        <v>2193</v>
      </c>
      <c r="M9" s="319">
        <v>2081</v>
      </c>
      <c r="N9" s="301">
        <f>L9-M9</f>
        <v>112</v>
      </c>
      <c r="O9" s="301">
        <f>$F9*N9</f>
        <v>11200</v>
      </c>
      <c r="P9" s="301">
        <f>O9/1000000</f>
        <v>0.0112</v>
      </c>
      <c r="Q9" s="441"/>
    </row>
    <row r="10" spans="1:17" ht="19.5" customHeight="1">
      <c r="A10" s="254">
        <v>2</v>
      </c>
      <c r="B10" s="280" t="s">
        <v>236</v>
      </c>
      <c r="C10" s="278">
        <v>4864794</v>
      </c>
      <c r="D10" s="264" t="s">
        <v>12</v>
      </c>
      <c r="E10" s="91" t="s">
        <v>325</v>
      </c>
      <c r="F10" s="279">
        <v>100</v>
      </c>
      <c r="G10" s="318">
        <v>57202</v>
      </c>
      <c r="H10" s="319">
        <v>57297</v>
      </c>
      <c r="I10" s="301">
        <f aca="true" t="shared" si="0" ref="I10:I37">G10-H10</f>
        <v>-95</v>
      </c>
      <c r="J10" s="301">
        <f aca="true" t="shared" si="1" ref="J10:J37">$F10*I10</f>
        <v>-9500</v>
      </c>
      <c r="K10" s="301">
        <f aca="true" t="shared" si="2" ref="K10:K37">J10/1000000</f>
        <v>-0.0095</v>
      </c>
      <c r="L10" s="318">
        <v>6067</v>
      </c>
      <c r="M10" s="319">
        <v>6225</v>
      </c>
      <c r="N10" s="301">
        <f aca="true" t="shared" si="3" ref="N10:N37">L10-M10</f>
        <v>-158</v>
      </c>
      <c r="O10" s="301">
        <f aca="true" t="shared" si="4" ref="O10:O37">$F10*N10</f>
        <v>-15800</v>
      </c>
      <c r="P10" s="301">
        <f aca="true" t="shared" si="5" ref="P10:P37">O10/1000000</f>
        <v>-0.0158</v>
      </c>
      <c r="Q10" s="429"/>
    </row>
    <row r="11" spans="1:17" ht="19.5" customHeight="1">
      <c r="A11" s="254">
        <v>3</v>
      </c>
      <c r="B11" s="280" t="s">
        <v>237</v>
      </c>
      <c r="C11" s="278">
        <v>4864896</v>
      </c>
      <c r="D11" s="264" t="s">
        <v>12</v>
      </c>
      <c r="E11" s="91" t="s">
        <v>325</v>
      </c>
      <c r="F11" s="279">
        <v>500</v>
      </c>
      <c r="G11" s="318">
        <v>16870</v>
      </c>
      <c r="H11" s="319">
        <v>16770</v>
      </c>
      <c r="I11" s="301">
        <f t="shared" si="0"/>
        <v>100</v>
      </c>
      <c r="J11" s="301">
        <f t="shared" si="1"/>
        <v>50000</v>
      </c>
      <c r="K11" s="301">
        <f t="shared" si="2"/>
        <v>0.05</v>
      </c>
      <c r="L11" s="318">
        <v>3997</v>
      </c>
      <c r="M11" s="319">
        <v>3962</v>
      </c>
      <c r="N11" s="301">
        <f t="shared" si="3"/>
        <v>35</v>
      </c>
      <c r="O11" s="301">
        <f t="shared" si="4"/>
        <v>17500</v>
      </c>
      <c r="P11" s="301">
        <f t="shared" si="5"/>
        <v>0.0175</v>
      </c>
      <c r="Q11" s="429"/>
    </row>
    <row r="12" spans="1:17" ht="19.5" customHeight="1">
      <c r="A12" s="254">
        <v>4</v>
      </c>
      <c r="B12" s="280" t="s">
        <v>238</v>
      </c>
      <c r="C12" s="278">
        <v>4864863</v>
      </c>
      <c r="D12" s="264" t="s">
        <v>12</v>
      </c>
      <c r="E12" s="91" t="s">
        <v>325</v>
      </c>
      <c r="F12" s="650">
        <v>937.5</v>
      </c>
      <c r="G12" s="318">
        <v>998782</v>
      </c>
      <c r="H12" s="319">
        <v>998795</v>
      </c>
      <c r="I12" s="301">
        <f t="shared" si="0"/>
        <v>-13</v>
      </c>
      <c r="J12" s="301">
        <f t="shared" si="1"/>
        <v>-12187.5</v>
      </c>
      <c r="K12" s="301">
        <f t="shared" si="2"/>
        <v>-0.0121875</v>
      </c>
      <c r="L12" s="318">
        <v>60</v>
      </c>
      <c r="M12" s="319">
        <v>95</v>
      </c>
      <c r="N12" s="301">
        <f t="shared" si="3"/>
        <v>-35</v>
      </c>
      <c r="O12" s="301">
        <f t="shared" si="4"/>
        <v>-32812.5</v>
      </c>
      <c r="P12" s="301">
        <f t="shared" si="5"/>
        <v>-0.0328125</v>
      </c>
      <c r="Q12" s="651"/>
    </row>
    <row r="13" spans="1:17" ht="19.5" customHeight="1">
      <c r="A13" s="254"/>
      <c r="B13" s="277" t="s">
        <v>239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240</v>
      </c>
      <c r="C15" s="278">
        <v>5128406</v>
      </c>
      <c r="D15" s="264" t="s">
        <v>12</v>
      </c>
      <c r="E15" s="91" t="s">
        <v>325</v>
      </c>
      <c r="F15" s="279">
        <v>-1000</v>
      </c>
      <c r="G15" s="318">
        <v>993931</v>
      </c>
      <c r="H15" s="319">
        <v>993950</v>
      </c>
      <c r="I15" s="301">
        <f t="shared" si="0"/>
        <v>-19</v>
      </c>
      <c r="J15" s="301">
        <f t="shared" si="1"/>
        <v>19000</v>
      </c>
      <c r="K15" s="301">
        <f t="shared" si="2"/>
        <v>0.019</v>
      </c>
      <c r="L15" s="318">
        <v>999745</v>
      </c>
      <c r="M15" s="319">
        <v>999791</v>
      </c>
      <c r="N15" s="301">
        <f t="shared" si="3"/>
        <v>-46</v>
      </c>
      <c r="O15" s="301">
        <f t="shared" si="4"/>
        <v>46000</v>
      </c>
      <c r="P15" s="301">
        <f t="shared" si="5"/>
        <v>0.046</v>
      </c>
      <c r="Q15" s="429"/>
    </row>
    <row r="16" spans="1:17" ht="19.5" customHeight="1">
      <c r="A16" s="254">
        <v>6</v>
      </c>
      <c r="B16" s="280" t="s">
        <v>241</v>
      </c>
      <c r="C16" s="278">
        <v>4864851</v>
      </c>
      <c r="D16" s="264" t="s">
        <v>12</v>
      </c>
      <c r="E16" s="91" t="s">
        <v>325</v>
      </c>
      <c r="F16" s="279">
        <v>-500</v>
      </c>
      <c r="G16" s="318">
        <v>992515</v>
      </c>
      <c r="H16" s="319">
        <v>992541</v>
      </c>
      <c r="I16" s="301">
        <f t="shared" si="0"/>
        <v>-26</v>
      </c>
      <c r="J16" s="301">
        <f t="shared" si="1"/>
        <v>13000</v>
      </c>
      <c r="K16" s="301">
        <f t="shared" si="2"/>
        <v>0.013</v>
      </c>
      <c r="L16" s="318">
        <v>999906</v>
      </c>
      <c r="M16" s="319">
        <v>999854</v>
      </c>
      <c r="N16" s="301">
        <f t="shared" si="3"/>
        <v>52</v>
      </c>
      <c r="O16" s="301">
        <f t="shared" si="4"/>
        <v>-26000</v>
      </c>
      <c r="P16" s="301">
        <f t="shared" si="5"/>
        <v>-0.026</v>
      </c>
      <c r="Q16" s="429"/>
    </row>
    <row r="17" spans="1:17" ht="19.5" customHeight="1">
      <c r="A17" s="254">
        <v>7</v>
      </c>
      <c r="B17" s="280" t="s">
        <v>256</v>
      </c>
      <c r="C17" s="278">
        <v>4902559</v>
      </c>
      <c r="D17" s="264" t="s">
        <v>12</v>
      </c>
      <c r="E17" s="91" t="s">
        <v>325</v>
      </c>
      <c r="F17" s="279">
        <v>300</v>
      </c>
      <c r="G17" s="318">
        <v>230</v>
      </c>
      <c r="H17" s="319">
        <v>230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12</v>
      </c>
      <c r="M17" s="319">
        <v>13</v>
      </c>
      <c r="N17" s="301">
        <f t="shared" si="3"/>
        <v>-1</v>
      </c>
      <c r="O17" s="301">
        <f t="shared" si="4"/>
        <v>-300</v>
      </c>
      <c r="P17" s="301">
        <f t="shared" si="5"/>
        <v>-0.0003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242</v>
      </c>
      <c r="C20" s="278"/>
      <c r="D20" s="264"/>
      <c r="E20" s="91"/>
      <c r="F20" s="281"/>
      <c r="G20" s="318"/>
      <c r="H20" s="319"/>
      <c r="I20" s="301"/>
      <c r="J20" s="301"/>
      <c r="K20" s="553">
        <f>SUM(K9:K19)</f>
        <v>0.08171250000000001</v>
      </c>
      <c r="L20" s="318"/>
      <c r="M20" s="319"/>
      <c r="N20" s="301"/>
      <c r="O20" s="301"/>
      <c r="P20" s="553">
        <f>SUM(P9:P19)</f>
        <v>-0.0002124999999999992</v>
      </c>
      <c r="Q20" s="429"/>
    </row>
    <row r="21" spans="1:17" ht="19.5" customHeight="1">
      <c r="A21" s="254"/>
      <c r="B21" s="277" t="s">
        <v>243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244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245</v>
      </c>
      <c r="C23" s="278">
        <v>4864796</v>
      </c>
      <c r="D23" s="264" t="s">
        <v>12</v>
      </c>
      <c r="E23" s="91" t="s">
        <v>325</v>
      </c>
      <c r="F23" s="279">
        <v>200</v>
      </c>
      <c r="G23" s="318">
        <v>970943</v>
      </c>
      <c r="H23" s="319">
        <v>970784</v>
      </c>
      <c r="I23" s="301">
        <f t="shared" si="0"/>
        <v>159</v>
      </c>
      <c r="J23" s="301">
        <f t="shared" si="1"/>
        <v>31800</v>
      </c>
      <c r="K23" s="301">
        <f t="shared" si="2"/>
        <v>0.0318</v>
      </c>
      <c r="L23" s="318">
        <v>999860</v>
      </c>
      <c r="M23" s="319">
        <v>999834</v>
      </c>
      <c r="N23" s="301">
        <f t="shared" si="3"/>
        <v>26</v>
      </c>
      <c r="O23" s="301">
        <f t="shared" si="4"/>
        <v>5200</v>
      </c>
      <c r="P23" s="301">
        <f t="shared" si="5"/>
        <v>0.0052</v>
      </c>
      <c r="Q23" s="441"/>
    </row>
    <row r="24" spans="1:17" ht="21" customHeight="1">
      <c r="A24" s="254">
        <v>9</v>
      </c>
      <c r="B24" s="280" t="s">
        <v>246</v>
      </c>
      <c r="C24" s="278">
        <v>5128407</v>
      </c>
      <c r="D24" s="264" t="s">
        <v>12</v>
      </c>
      <c r="E24" s="91" t="s">
        <v>325</v>
      </c>
      <c r="F24" s="279">
        <v>937.5</v>
      </c>
      <c r="G24" s="318">
        <v>987853</v>
      </c>
      <c r="H24" s="319">
        <v>987825</v>
      </c>
      <c r="I24" s="301">
        <f t="shared" si="0"/>
        <v>28</v>
      </c>
      <c r="J24" s="301">
        <f t="shared" si="1"/>
        <v>26250</v>
      </c>
      <c r="K24" s="301">
        <f t="shared" si="2"/>
        <v>0.02625</v>
      </c>
      <c r="L24" s="318">
        <v>999770</v>
      </c>
      <c r="M24" s="319">
        <v>999892</v>
      </c>
      <c r="N24" s="301">
        <f t="shared" si="3"/>
        <v>-122</v>
      </c>
      <c r="O24" s="301">
        <f t="shared" si="4"/>
        <v>-114375</v>
      </c>
      <c r="P24" s="301">
        <f t="shared" si="5"/>
        <v>-0.114375</v>
      </c>
      <c r="Q24" s="435"/>
    </row>
    <row r="25" spans="1:17" ht="19.5" customHeight="1">
      <c r="A25" s="254"/>
      <c r="B25" s="277" t="s">
        <v>247</v>
      </c>
      <c r="C25" s="280"/>
      <c r="D25" s="264"/>
      <c r="E25" s="91"/>
      <c r="F25" s="281"/>
      <c r="G25" s="318"/>
      <c r="H25" s="319"/>
      <c r="I25" s="301"/>
      <c r="J25" s="301"/>
      <c r="K25" s="553">
        <f>SUM(K23:K24)</f>
        <v>0.058050000000000004</v>
      </c>
      <c r="L25" s="318"/>
      <c r="M25" s="319"/>
      <c r="N25" s="301"/>
      <c r="O25" s="301"/>
      <c r="P25" s="553">
        <f>SUM(P23:P24)</f>
        <v>-0.10917500000000001</v>
      </c>
      <c r="Q25" s="429"/>
    </row>
    <row r="26" spans="1:17" ht="19.5" customHeight="1">
      <c r="A26" s="254"/>
      <c r="B26" s="277" t="s">
        <v>248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244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249</v>
      </c>
      <c r="C28" s="278">
        <v>4864866</v>
      </c>
      <c r="D28" s="264" t="s">
        <v>12</v>
      </c>
      <c r="E28" s="91" t="s">
        <v>325</v>
      </c>
      <c r="F28" s="469">
        <v>1250</v>
      </c>
      <c r="G28" s="318">
        <v>1884</v>
      </c>
      <c r="H28" s="319">
        <v>1848</v>
      </c>
      <c r="I28" s="301">
        <f t="shared" si="0"/>
        <v>36</v>
      </c>
      <c r="J28" s="301">
        <f t="shared" si="1"/>
        <v>45000</v>
      </c>
      <c r="K28" s="301">
        <f t="shared" si="2"/>
        <v>0.045</v>
      </c>
      <c r="L28" s="318">
        <v>999862</v>
      </c>
      <c r="M28" s="319">
        <v>999884</v>
      </c>
      <c r="N28" s="301">
        <f t="shared" si="3"/>
        <v>-22</v>
      </c>
      <c r="O28" s="301">
        <f t="shared" si="4"/>
        <v>-27500</v>
      </c>
      <c r="P28" s="301">
        <f t="shared" si="5"/>
        <v>-0.0275</v>
      </c>
      <c r="Q28" s="429"/>
    </row>
    <row r="29" spans="1:17" ht="19.5" customHeight="1">
      <c r="A29" s="254">
        <v>11</v>
      </c>
      <c r="B29" s="280" t="s">
        <v>250</v>
      </c>
      <c r="C29" s="278">
        <v>5295125</v>
      </c>
      <c r="D29" s="264" t="s">
        <v>12</v>
      </c>
      <c r="E29" s="91" t="s">
        <v>325</v>
      </c>
      <c r="F29" s="469">
        <v>100</v>
      </c>
      <c r="G29" s="318">
        <v>369217</v>
      </c>
      <c r="H29" s="319">
        <v>368802</v>
      </c>
      <c r="I29" s="301">
        <f t="shared" si="0"/>
        <v>415</v>
      </c>
      <c r="J29" s="301">
        <f t="shared" si="1"/>
        <v>41500</v>
      </c>
      <c r="K29" s="301">
        <f t="shared" si="2"/>
        <v>0.0415</v>
      </c>
      <c r="L29" s="318">
        <v>179253</v>
      </c>
      <c r="M29" s="319">
        <v>179515</v>
      </c>
      <c r="N29" s="301">
        <f t="shared" si="3"/>
        <v>-262</v>
      </c>
      <c r="O29" s="301">
        <f t="shared" si="4"/>
        <v>-26200</v>
      </c>
      <c r="P29" s="301">
        <f t="shared" si="5"/>
        <v>-0.0262</v>
      </c>
      <c r="Q29" s="429"/>
    </row>
    <row r="30" spans="1:17" ht="19.5" customHeight="1">
      <c r="A30" s="254">
        <v>12</v>
      </c>
      <c r="B30" s="280" t="s">
        <v>251</v>
      </c>
      <c r="C30" s="278">
        <v>5295126</v>
      </c>
      <c r="D30" s="264" t="s">
        <v>12</v>
      </c>
      <c r="E30" s="91" t="s">
        <v>325</v>
      </c>
      <c r="F30" s="469">
        <v>62.5</v>
      </c>
      <c r="G30" s="318">
        <v>336596</v>
      </c>
      <c r="H30" s="319">
        <v>336199</v>
      </c>
      <c r="I30" s="301">
        <f t="shared" si="0"/>
        <v>397</v>
      </c>
      <c r="J30" s="301">
        <f t="shared" si="1"/>
        <v>24812.5</v>
      </c>
      <c r="K30" s="301">
        <f t="shared" si="2"/>
        <v>0.0248125</v>
      </c>
      <c r="L30" s="318">
        <v>73388</v>
      </c>
      <c r="M30" s="319">
        <v>73581</v>
      </c>
      <c r="N30" s="301">
        <f t="shared" si="3"/>
        <v>-193</v>
      </c>
      <c r="O30" s="301">
        <f t="shared" si="4"/>
        <v>-12062.5</v>
      </c>
      <c r="P30" s="301">
        <f t="shared" si="5"/>
        <v>-0.0120625</v>
      </c>
      <c r="Q30" s="429"/>
    </row>
    <row r="31" spans="1:17" ht="19.5" customHeight="1">
      <c r="A31" s="254"/>
      <c r="B31" s="280"/>
      <c r="C31" s="278"/>
      <c r="D31" s="264"/>
      <c r="E31" s="91"/>
      <c r="F31" s="469">
        <v>62.5</v>
      </c>
      <c r="G31" s="318">
        <v>335175</v>
      </c>
      <c r="H31" s="319">
        <v>335175</v>
      </c>
      <c r="I31" s="301">
        <f>G31-H31</f>
        <v>0</v>
      </c>
      <c r="J31" s="301">
        <f t="shared" si="1"/>
        <v>0</v>
      </c>
      <c r="K31" s="301">
        <f t="shared" si="2"/>
        <v>0</v>
      </c>
      <c r="L31" s="318">
        <v>103567</v>
      </c>
      <c r="M31" s="319">
        <v>103704</v>
      </c>
      <c r="N31" s="301">
        <f>L31-M31</f>
        <v>-137</v>
      </c>
      <c r="O31" s="301">
        <f>$F31*N31</f>
        <v>-8562.5</v>
      </c>
      <c r="P31" s="301">
        <f>O31/1000000</f>
        <v>-0.0085625</v>
      </c>
      <c r="Q31" s="429"/>
    </row>
    <row r="32" spans="1:17" ht="19.5" customHeight="1">
      <c r="A32" s="254">
        <v>13</v>
      </c>
      <c r="B32" s="280" t="s">
        <v>252</v>
      </c>
      <c r="C32" s="278">
        <v>4865179</v>
      </c>
      <c r="D32" s="264" t="s">
        <v>12</v>
      </c>
      <c r="E32" s="91" t="s">
        <v>325</v>
      </c>
      <c r="F32" s="469">
        <v>800</v>
      </c>
      <c r="G32" s="318">
        <v>1431</v>
      </c>
      <c r="H32" s="319">
        <v>1444</v>
      </c>
      <c r="I32" s="301">
        <f t="shared" si="0"/>
        <v>-13</v>
      </c>
      <c r="J32" s="301">
        <f t="shared" si="1"/>
        <v>-10400</v>
      </c>
      <c r="K32" s="301">
        <f t="shared" si="2"/>
        <v>-0.0104</v>
      </c>
      <c r="L32" s="318">
        <v>1616</v>
      </c>
      <c r="M32" s="319">
        <v>1659</v>
      </c>
      <c r="N32" s="301">
        <f t="shared" si="3"/>
        <v>-43</v>
      </c>
      <c r="O32" s="301">
        <f t="shared" si="4"/>
        <v>-34400</v>
      </c>
      <c r="P32" s="301">
        <f t="shared" si="5"/>
        <v>-0.0344</v>
      </c>
      <c r="Q32" s="429"/>
    </row>
    <row r="33" spans="1:17" ht="19.5" customHeight="1">
      <c r="A33" s="254">
        <v>14</v>
      </c>
      <c r="B33" s="280" t="s">
        <v>253</v>
      </c>
      <c r="C33" s="278">
        <v>4864795</v>
      </c>
      <c r="D33" s="264" t="s">
        <v>12</v>
      </c>
      <c r="E33" s="91" t="s">
        <v>325</v>
      </c>
      <c r="F33" s="469">
        <v>100</v>
      </c>
      <c r="G33" s="318">
        <v>953983</v>
      </c>
      <c r="H33" s="319">
        <v>954026</v>
      </c>
      <c r="I33" s="301">
        <f t="shared" si="0"/>
        <v>-43</v>
      </c>
      <c r="J33" s="301">
        <f t="shared" si="1"/>
        <v>-4300</v>
      </c>
      <c r="K33" s="301">
        <f t="shared" si="2"/>
        <v>-0.0043</v>
      </c>
      <c r="L33" s="318">
        <v>998909</v>
      </c>
      <c r="M33" s="319">
        <v>999032</v>
      </c>
      <c r="N33" s="301">
        <f t="shared" si="3"/>
        <v>-123</v>
      </c>
      <c r="O33" s="301">
        <f t="shared" si="4"/>
        <v>-12300</v>
      </c>
      <c r="P33" s="301">
        <f t="shared" si="5"/>
        <v>-0.0123</v>
      </c>
      <c r="Q33" s="441"/>
    </row>
    <row r="34" spans="1:17" ht="19.5" customHeight="1">
      <c r="A34" s="254">
        <v>15</v>
      </c>
      <c r="B34" s="280" t="s">
        <v>352</v>
      </c>
      <c r="C34" s="278">
        <v>4864821</v>
      </c>
      <c r="D34" s="264" t="s">
        <v>12</v>
      </c>
      <c r="E34" s="91" t="s">
        <v>325</v>
      </c>
      <c r="F34" s="469">
        <v>150</v>
      </c>
      <c r="G34" s="318">
        <v>990337</v>
      </c>
      <c r="H34" s="319">
        <v>990336</v>
      </c>
      <c r="I34" s="301">
        <f t="shared" si="0"/>
        <v>1</v>
      </c>
      <c r="J34" s="301">
        <f t="shared" si="1"/>
        <v>150</v>
      </c>
      <c r="K34" s="301">
        <f t="shared" si="2"/>
        <v>0.00015</v>
      </c>
      <c r="L34" s="318">
        <v>989645</v>
      </c>
      <c r="M34" s="319">
        <v>990133</v>
      </c>
      <c r="N34" s="301">
        <f t="shared" si="3"/>
        <v>-488</v>
      </c>
      <c r="O34" s="301">
        <f t="shared" si="4"/>
        <v>-73200</v>
      </c>
      <c r="P34" s="301">
        <f t="shared" si="5"/>
        <v>-0.0732</v>
      </c>
      <c r="Q34" s="450"/>
    </row>
    <row r="35" spans="1:17" ht="19.5" customHeight="1">
      <c r="A35" s="254"/>
      <c r="B35" s="277" t="s">
        <v>239</v>
      </c>
      <c r="C35" s="278"/>
      <c r="D35" s="264"/>
      <c r="E35" s="80"/>
      <c r="F35" s="279"/>
      <c r="G35" s="318"/>
      <c r="H35" s="319"/>
      <c r="I35" s="301"/>
      <c r="J35" s="301"/>
      <c r="K35" s="301"/>
      <c r="L35" s="318"/>
      <c r="M35" s="319"/>
      <c r="N35" s="301"/>
      <c r="O35" s="301"/>
      <c r="P35" s="301"/>
      <c r="Q35" s="429"/>
    </row>
    <row r="36" spans="1:17" ht="19.5" customHeight="1">
      <c r="A36" s="254">
        <v>16</v>
      </c>
      <c r="B36" s="280" t="s">
        <v>254</v>
      </c>
      <c r="C36" s="278">
        <v>4865185</v>
      </c>
      <c r="D36" s="264" t="s">
        <v>12</v>
      </c>
      <c r="E36" s="91" t="s">
        <v>325</v>
      </c>
      <c r="F36" s="469">
        <v>-2500</v>
      </c>
      <c r="G36" s="318">
        <v>997258</v>
      </c>
      <c r="H36" s="319">
        <v>997261</v>
      </c>
      <c r="I36" s="301">
        <f t="shared" si="0"/>
        <v>-3</v>
      </c>
      <c r="J36" s="301">
        <f t="shared" si="1"/>
        <v>7500</v>
      </c>
      <c r="K36" s="301">
        <f t="shared" si="2"/>
        <v>0.0075</v>
      </c>
      <c r="L36" s="318">
        <v>3050</v>
      </c>
      <c r="M36" s="319">
        <v>3053</v>
      </c>
      <c r="N36" s="301">
        <f t="shared" si="3"/>
        <v>-3</v>
      </c>
      <c r="O36" s="301">
        <f t="shared" si="4"/>
        <v>7500</v>
      </c>
      <c r="P36" s="301">
        <f t="shared" si="5"/>
        <v>0.0075</v>
      </c>
      <c r="Q36" s="440"/>
    </row>
    <row r="37" spans="1:17" ht="19.5" customHeight="1">
      <c r="A37" s="254">
        <v>17</v>
      </c>
      <c r="B37" s="280" t="s">
        <v>257</v>
      </c>
      <c r="C37" s="278">
        <v>4902559</v>
      </c>
      <c r="D37" s="264" t="s">
        <v>12</v>
      </c>
      <c r="E37" s="91" t="s">
        <v>325</v>
      </c>
      <c r="F37" s="278">
        <v>-300</v>
      </c>
      <c r="G37" s="318">
        <v>230</v>
      </c>
      <c r="H37" s="319">
        <v>230</v>
      </c>
      <c r="I37" s="301">
        <f t="shared" si="0"/>
        <v>0</v>
      </c>
      <c r="J37" s="301">
        <f t="shared" si="1"/>
        <v>0</v>
      </c>
      <c r="K37" s="301">
        <f t="shared" si="2"/>
        <v>0</v>
      </c>
      <c r="L37" s="318">
        <v>12</v>
      </c>
      <c r="M37" s="319">
        <v>13</v>
      </c>
      <c r="N37" s="301">
        <f t="shared" si="3"/>
        <v>-1</v>
      </c>
      <c r="O37" s="301">
        <f t="shared" si="4"/>
        <v>300</v>
      </c>
      <c r="P37" s="301">
        <f t="shared" si="5"/>
        <v>0.0003</v>
      </c>
      <c r="Q37" s="429"/>
    </row>
    <row r="38" spans="1:17" ht="19.5" customHeight="1" thickBot="1">
      <c r="A38" s="282"/>
      <c r="B38" s="283" t="s">
        <v>255</v>
      </c>
      <c r="C38" s="283"/>
      <c r="D38" s="283"/>
      <c r="E38" s="283"/>
      <c r="F38" s="283"/>
      <c r="G38" s="97"/>
      <c r="H38" s="96"/>
      <c r="I38" s="96"/>
      <c r="J38" s="96"/>
      <c r="K38" s="393">
        <f>SUM(K28:K37)</f>
        <v>0.10426249999999998</v>
      </c>
      <c r="L38" s="288"/>
      <c r="M38" s="639"/>
      <c r="N38" s="639"/>
      <c r="O38" s="639"/>
      <c r="P38" s="285">
        <f>SUM(P28:P37)</f>
        <v>-0.186425</v>
      </c>
      <c r="Q38" s="517"/>
    </row>
    <row r="39" spans="1:16" ht="13.5" thickTop="1">
      <c r="A39" s="51"/>
      <c r="B39" s="2"/>
      <c r="C39" s="87"/>
      <c r="D39" s="51"/>
      <c r="E39" s="87"/>
      <c r="F39" s="9"/>
      <c r="G39" s="9"/>
      <c r="H39" s="9"/>
      <c r="I39" s="9"/>
      <c r="J39" s="9"/>
      <c r="K39" s="10"/>
      <c r="L39" s="289"/>
      <c r="M39" s="508"/>
      <c r="N39" s="508"/>
      <c r="O39" s="508"/>
      <c r="P39" s="508"/>
    </row>
    <row r="40" spans="11:16" ht="12.75">
      <c r="K40" s="508"/>
      <c r="L40" s="508"/>
      <c r="M40" s="508"/>
      <c r="N40" s="508"/>
      <c r="O40" s="508"/>
      <c r="P40" s="508"/>
    </row>
    <row r="41" spans="7:16" ht="12.75">
      <c r="G41" s="640"/>
      <c r="K41" s="508"/>
      <c r="L41" s="508"/>
      <c r="M41" s="508"/>
      <c r="N41" s="508"/>
      <c r="O41" s="508"/>
      <c r="P41" s="508"/>
    </row>
    <row r="42" spans="2:16" ht="21.75">
      <c r="B42" s="177" t="s">
        <v>311</v>
      </c>
      <c r="K42" s="641">
        <f>K20</f>
        <v>0.08171250000000001</v>
      </c>
      <c r="L42" s="642"/>
      <c r="M42" s="642"/>
      <c r="N42" s="642"/>
      <c r="O42" s="642"/>
      <c r="P42" s="641">
        <f>P20</f>
        <v>-0.0002124999999999992</v>
      </c>
    </row>
    <row r="43" spans="2:16" ht="21.75">
      <c r="B43" s="177" t="s">
        <v>312</v>
      </c>
      <c r="K43" s="641">
        <f>K25</f>
        <v>0.058050000000000004</v>
      </c>
      <c r="L43" s="642"/>
      <c r="M43" s="642"/>
      <c r="N43" s="642"/>
      <c r="O43" s="642"/>
      <c r="P43" s="641">
        <f>P25</f>
        <v>-0.10917500000000001</v>
      </c>
    </row>
    <row r="44" spans="2:16" ht="21.75">
      <c r="B44" s="177" t="s">
        <v>313</v>
      </c>
      <c r="K44" s="641">
        <f>K38</f>
        <v>0.10426249999999998</v>
      </c>
      <c r="L44" s="642"/>
      <c r="M44" s="642"/>
      <c r="N44" s="642"/>
      <c r="O44" s="642"/>
      <c r="P44" s="643">
        <f>P38</f>
        <v>-0.186425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6">
      <selection activeCell="A47" sqref="A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218</v>
      </c>
    </row>
    <row r="2" spans="1:16" ht="20.25">
      <c r="A2" s="296" t="s">
        <v>219</v>
      </c>
      <c r="P2" s="261" t="str">
        <f>NDPL!Q1</f>
        <v>JULY-2020</v>
      </c>
    </row>
    <row r="3" spans="1:9" ht="18">
      <c r="A3" s="173" t="s">
        <v>328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374</v>
      </c>
      <c r="J4" s="17"/>
      <c r="K4" s="17"/>
      <c r="L4" s="17"/>
      <c r="M4" s="17"/>
      <c r="N4" s="44" t="s">
        <v>375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31/07/2020</v>
      </c>
      <c r="H5" s="31" t="str">
        <f>NDPL!H5</f>
        <v>INTIAL READING 01/07/2020</v>
      </c>
      <c r="I5" s="31" t="s">
        <v>4</v>
      </c>
      <c r="J5" s="31" t="s">
        <v>5</v>
      </c>
      <c r="K5" s="31" t="s">
        <v>6</v>
      </c>
      <c r="L5" s="33" t="str">
        <f>NDPL!G5</f>
        <v>FINAL READING 31/07/2020</v>
      </c>
      <c r="M5" s="31" t="str">
        <f>NDPL!H5</f>
        <v>INTIAL READING 01/07/2020</v>
      </c>
      <c r="N5" s="31" t="s">
        <v>4</v>
      </c>
      <c r="O5" s="31" t="s">
        <v>5</v>
      </c>
      <c r="P5" s="32" t="s">
        <v>6</v>
      </c>
      <c r="Q5" s="32" t="s">
        <v>288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264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265</v>
      </c>
      <c r="C9" s="406" t="s">
        <v>259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7" t="s">
        <v>260</v>
      </c>
      <c r="C10" s="403">
        <v>5295181</v>
      </c>
      <c r="D10" s="421" t="s">
        <v>12</v>
      </c>
      <c r="E10" s="111" t="s">
        <v>332</v>
      </c>
      <c r="F10" s="498">
        <v>1000</v>
      </c>
      <c r="G10" s="318">
        <v>100831</v>
      </c>
      <c r="H10" s="319">
        <v>100802</v>
      </c>
      <c r="I10" s="301">
        <f>G10-H10</f>
        <v>29</v>
      </c>
      <c r="J10" s="301">
        <f>$F10*I10</f>
        <v>29000</v>
      </c>
      <c r="K10" s="301">
        <f>J10/1000000</f>
        <v>0.029</v>
      </c>
      <c r="L10" s="318">
        <v>25800</v>
      </c>
      <c r="M10" s="319">
        <v>25682</v>
      </c>
      <c r="N10" s="301">
        <f>L10-M10</f>
        <v>118</v>
      </c>
      <c r="O10" s="301">
        <f>$F10*N10</f>
        <v>118000</v>
      </c>
      <c r="P10" s="301">
        <f>O10/1000000</f>
        <v>0.118</v>
      </c>
      <c r="Q10" s="429"/>
    </row>
    <row r="11" spans="1:17" s="425" customFormat="1" ht="18">
      <c r="A11" s="396">
        <v>2</v>
      </c>
      <c r="B11" s="497" t="s">
        <v>262</v>
      </c>
      <c r="C11" s="403">
        <v>4864970</v>
      </c>
      <c r="D11" s="421" t="s">
        <v>12</v>
      </c>
      <c r="E11" s="111" t="s">
        <v>332</v>
      </c>
      <c r="F11" s="498">
        <v>2000</v>
      </c>
      <c r="G11" s="318">
        <v>4690</v>
      </c>
      <c r="H11" s="319">
        <v>4686</v>
      </c>
      <c r="I11" s="301">
        <f>G11-H11</f>
        <v>4</v>
      </c>
      <c r="J11" s="301">
        <f>$F11*I11</f>
        <v>8000</v>
      </c>
      <c r="K11" s="301">
        <f>J11/1000000</f>
        <v>0.008</v>
      </c>
      <c r="L11" s="318">
        <v>661</v>
      </c>
      <c r="M11" s="319">
        <v>590</v>
      </c>
      <c r="N11" s="301">
        <f>L11-M11</f>
        <v>71</v>
      </c>
      <c r="O11" s="301">
        <f>$F11*N11</f>
        <v>142000</v>
      </c>
      <c r="P11" s="301">
        <f>O11/1000000</f>
        <v>0.142</v>
      </c>
      <c r="Q11" s="441"/>
    </row>
    <row r="12" spans="1:17" s="425" customFormat="1" ht="18">
      <c r="A12" s="90">
        <v>3</v>
      </c>
      <c r="B12" s="753" t="s">
        <v>455</v>
      </c>
      <c r="C12" s="403">
        <v>4864958</v>
      </c>
      <c r="D12" s="698" t="s">
        <v>12</v>
      </c>
      <c r="E12" s="698" t="s">
        <v>332</v>
      </c>
      <c r="F12" s="498">
        <v>-500</v>
      </c>
      <c r="G12" s="318">
        <v>936046</v>
      </c>
      <c r="H12" s="319">
        <v>937313</v>
      </c>
      <c r="I12" s="301">
        <f>G12-H12</f>
        <v>-1267</v>
      </c>
      <c r="J12" s="301">
        <f>$F12*I12</f>
        <v>633500</v>
      </c>
      <c r="K12" s="301">
        <f>J12/1000000</f>
        <v>0.6335</v>
      </c>
      <c r="L12" s="318">
        <v>998337</v>
      </c>
      <c r="M12" s="319">
        <v>998671</v>
      </c>
      <c r="N12" s="301">
        <f>L12-M12</f>
        <v>-334</v>
      </c>
      <c r="O12" s="301">
        <f>$F12*N12</f>
        <v>167000</v>
      </c>
      <c r="P12" s="301">
        <f>O12/1000000</f>
        <v>0.167</v>
      </c>
      <c r="Q12" s="429"/>
    </row>
    <row r="13" spans="1:17" s="425" customFormat="1" ht="18">
      <c r="A13" s="90">
        <v>4</v>
      </c>
      <c r="B13" s="753" t="s">
        <v>456</v>
      </c>
      <c r="C13" s="403">
        <v>5295115</v>
      </c>
      <c r="D13" s="698" t="s">
        <v>12</v>
      </c>
      <c r="E13" s="698" t="s">
        <v>332</v>
      </c>
      <c r="F13" s="498">
        <v>-100</v>
      </c>
      <c r="G13" s="318">
        <v>581148</v>
      </c>
      <c r="H13" s="319">
        <v>581699</v>
      </c>
      <c r="I13" s="301">
        <f>G13-H13</f>
        <v>-551</v>
      </c>
      <c r="J13" s="301">
        <f>$F13*I13</f>
        <v>55100</v>
      </c>
      <c r="K13" s="301">
        <f>J13/1000000</f>
        <v>0.0551</v>
      </c>
      <c r="L13" s="318">
        <v>984129</v>
      </c>
      <c r="M13" s="319">
        <v>984131</v>
      </c>
      <c r="N13" s="301">
        <f>L13-M13</f>
        <v>-2</v>
      </c>
      <c r="O13" s="301">
        <f>$F13*N13</f>
        <v>200</v>
      </c>
      <c r="P13" s="301">
        <f>O13/1000000</f>
        <v>0.0002</v>
      </c>
      <c r="Q13" s="429"/>
    </row>
    <row r="14" spans="1:17" ht="14.25">
      <c r="A14" s="90"/>
      <c r="B14" s="117"/>
      <c r="C14" s="101"/>
      <c r="D14" s="421"/>
      <c r="E14" s="118"/>
      <c r="F14" s="119">
        <v>-100</v>
      </c>
      <c r="G14" s="123"/>
      <c r="H14" s="124"/>
      <c r="I14" s="64"/>
      <c r="J14" s="64"/>
      <c r="K14" s="64"/>
      <c r="L14" s="172">
        <v>997073</v>
      </c>
      <c r="M14" s="64">
        <v>997073</v>
      </c>
      <c r="N14" s="64">
        <f>L14-M14</f>
        <v>0</v>
      </c>
      <c r="O14" s="64">
        <f>$F14*N14</f>
        <v>0</v>
      </c>
      <c r="P14" s="66">
        <f>O14/1000000</f>
        <v>0</v>
      </c>
      <c r="Q14" s="143"/>
    </row>
    <row r="15" spans="1:17" ht="18">
      <c r="A15" s="90"/>
      <c r="B15" s="117"/>
      <c r="C15" s="101"/>
      <c r="D15" s="421"/>
      <c r="E15" s="118"/>
      <c r="F15" s="119"/>
      <c r="G15" s="123"/>
      <c r="H15" s="416" t="s">
        <v>297</v>
      </c>
      <c r="I15" s="399"/>
      <c r="J15" s="284"/>
      <c r="K15" s="400">
        <f>SUM(K10:K14)</f>
        <v>0.7256</v>
      </c>
      <c r="L15" s="172"/>
      <c r="M15" s="417" t="s">
        <v>297</v>
      </c>
      <c r="N15" s="401"/>
      <c r="O15" s="397"/>
      <c r="P15" s="400">
        <f>SUM(P10:P14)</f>
        <v>0.4272</v>
      </c>
      <c r="Q15" s="143"/>
    </row>
    <row r="16" spans="1:17" ht="18">
      <c r="A16" s="90"/>
      <c r="B16" s="293"/>
      <c r="C16" s="292"/>
      <c r="D16" s="421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9"/>
      <c r="I17" s="418"/>
      <c r="J17" s="370"/>
      <c r="K17" s="402"/>
      <c r="L17" s="21"/>
      <c r="M17" s="419"/>
      <c r="N17" s="402"/>
      <c r="O17" s="370"/>
      <c r="P17" s="402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7" t="s">
        <v>267</v>
      </c>
      <c r="B24" s="174"/>
      <c r="C24" s="174"/>
      <c r="D24" s="174"/>
      <c r="E24" s="174"/>
      <c r="F24" s="174"/>
      <c r="K24" s="125">
        <f>(K15+K17)</f>
        <v>0.7256</v>
      </c>
      <c r="L24" s="126"/>
      <c r="M24" s="126"/>
      <c r="N24" s="126"/>
      <c r="O24" s="126"/>
      <c r="P24" s="125">
        <f>(P15+P17)</f>
        <v>0.4272</v>
      </c>
    </row>
    <row r="27" spans="1:2" ht="18">
      <c r="A27" s="407" t="s">
        <v>268</v>
      </c>
      <c r="B27" s="407" t="s">
        <v>269</v>
      </c>
    </row>
    <row r="28" spans="1:16" ht="18">
      <c r="A28" s="187"/>
      <c r="B28" s="187"/>
      <c r="H28" s="147" t="s">
        <v>270</v>
      </c>
      <c r="I28" s="174"/>
      <c r="J28" s="147"/>
      <c r="K28" s="259">
        <f>SUM(NDPL!K57:K59)</f>
        <v>-6.224</v>
      </c>
      <c r="L28" s="259"/>
      <c r="M28" s="259"/>
      <c r="N28" s="259"/>
      <c r="O28" s="259"/>
      <c r="P28" s="259">
        <f>SUM(NDPL!P57:P59)</f>
        <v>-0.01</v>
      </c>
    </row>
    <row r="29" spans="8:16" ht="18">
      <c r="H29" s="147" t="s">
        <v>271</v>
      </c>
      <c r="I29" s="174"/>
      <c r="J29" s="147"/>
      <c r="K29" s="259">
        <f>BRPL!K19</f>
        <v>0</v>
      </c>
      <c r="L29" s="259"/>
      <c r="M29" s="259"/>
      <c r="N29" s="259"/>
      <c r="O29" s="259"/>
      <c r="P29" s="259">
        <f>BRPL!P19</f>
        <v>0</v>
      </c>
    </row>
    <row r="30" spans="8:16" ht="18">
      <c r="H30" s="147" t="s">
        <v>272</v>
      </c>
      <c r="I30" s="174"/>
      <c r="J30" s="147"/>
      <c r="K30" s="174">
        <f>SUM(BYPL!K32,BYPL!K87:K90)</f>
        <v>-0.18250000000000002</v>
      </c>
      <c r="L30" s="174"/>
      <c r="M30" s="408"/>
      <c r="N30" s="174"/>
      <c r="O30" s="174"/>
      <c r="P30" s="174">
        <f>SUM(BYPL!P32,BYPL!P87:P90)</f>
        <v>-0.6037499999999999</v>
      </c>
    </row>
    <row r="31" spans="8:16" ht="18">
      <c r="H31" s="147" t="s">
        <v>273</v>
      </c>
      <c r="I31" s="174"/>
      <c r="J31" s="147"/>
      <c r="K31" s="174">
        <f>NDMC!K32</f>
        <v>-0.0055</v>
      </c>
      <c r="L31" s="174"/>
      <c r="N31" s="174"/>
      <c r="O31" s="174"/>
      <c r="P31" s="174">
        <f>NDMC!P32</f>
        <v>0.3525</v>
      </c>
    </row>
    <row r="32" spans="8:16" ht="18">
      <c r="H32" s="147" t="s">
        <v>274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443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9" t="s">
        <v>275</v>
      </c>
      <c r="I34" s="147"/>
      <c r="J34" s="147"/>
      <c r="K34" s="147">
        <f>SUM(K28:K33)</f>
        <v>-6.412</v>
      </c>
      <c r="L34" s="174"/>
      <c r="M34" s="174"/>
      <c r="N34" s="174"/>
      <c r="O34" s="174"/>
      <c r="P34" s="147">
        <f>SUM(P28:P33)</f>
        <v>-0.2612499999999999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7" t="s">
        <v>298</v>
      </c>
      <c r="B36" s="103"/>
      <c r="C36" s="103"/>
      <c r="D36" s="103"/>
      <c r="E36" s="103"/>
      <c r="F36" s="103"/>
      <c r="G36" s="103"/>
      <c r="H36" s="147"/>
      <c r="I36" s="410"/>
      <c r="J36" s="147"/>
      <c r="K36" s="410">
        <f>(K24+K34)</f>
        <v>-5.6864</v>
      </c>
      <c r="L36" s="174"/>
      <c r="M36" s="174"/>
      <c r="N36" s="174"/>
      <c r="O36" s="174"/>
      <c r="P36" s="410">
        <f>(P24+P34)</f>
        <v>0.1659500000000001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9" t="s">
        <v>276</v>
      </c>
      <c r="B38" s="147" t="s">
        <v>277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11" t="s">
        <v>278</v>
      </c>
      <c r="B40" s="412" t="s">
        <v>279</v>
      </c>
      <c r="C40" s="413" t="s">
        <v>280</v>
      </c>
      <c r="D40" s="412"/>
      <c r="E40" s="412"/>
      <c r="F40" s="412"/>
      <c r="G40" s="174">
        <v>30.2805</v>
      </c>
      <c r="H40" s="412" t="s">
        <v>281</v>
      </c>
      <c r="I40" s="412"/>
      <c r="J40" s="414"/>
      <c r="K40" s="412">
        <f aca="true" t="shared" si="0" ref="K40:K45">($K$36*G40)/100</f>
        <v>-1.721870352</v>
      </c>
      <c r="L40" s="412"/>
      <c r="M40" s="412"/>
      <c r="N40" s="412"/>
      <c r="O40" s="412"/>
      <c r="P40" s="412">
        <f aca="true" t="shared" si="1" ref="P40:P45">($P$36*G40)/100</f>
        <v>0.05025048975000004</v>
      </c>
    </row>
    <row r="41" spans="1:16" ht="18">
      <c r="A41" s="411" t="s">
        <v>282</v>
      </c>
      <c r="B41" s="412" t="s">
        <v>333</v>
      </c>
      <c r="C41" s="413" t="s">
        <v>280</v>
      </c>
      <c r="D41" s="412"/>
      <c r="E41" s="412"/>
      <c r="F41" s="412"/>
      <c r="G41" s="174">
        <v>42.6037</v>
      </c>
      <c r="H41" s="412" t="s">
        <v>281</v>
      </c>
      <c r="I41" s="412"/>
      <c r="J41" s="414"/>
      <c r="K41" s="412">
        <f t="shared" si="0"/>
        <v>-2.4226167968000003</v>
      </c>
      <c r="L41" s="412"/>
      <c r="N41" s="412"/>
      <c r="O41" s="412"/>
      <c r="P41" s="412">
        <f t="shared" si="1"/>
        <v>0.07070084015000004</v>
      </c>
    </row>
    <row r="42" spans="1:16" ht="18">
      <c r="A42" s="411" t="s">
        <v>283</v>
      </c>
      <c r="B42" s="412" t="s">
        <v>334</v>
      </c>
      <c r="C42" s="413" t="s">
        <v>280</v>
      </c>
      <c r="D42" s="412"/>
      <c r="E42" s="412"/>
      <c r="F42" s="412"/>
      <c r="G42" s="174">
        <v>22.6294</v>
      </c>
      <c r="H42" s="412" t="s">
        <v>281</v>
      </c>
      <c r="I42" s="412"/>
      <c r="J42" s="414"/>
      <c r="K42" s="412">
        <f t="shared" si="0"/>
        <v>-1.2867982016</v>
      </c>
      <c r="L42" s="412"/>
      <c r="M42" s="412"/>
      <c r="N42" s="412"/>
      <c r="O42" s="412"/>
      <c r="P42" s="412">
        <f t="shared" si="1"/>
        <v>0.03755348930000003</v>
      </c>
    </row>
    <row r="43" spans="1:16" ht="18">
      <c r="A43" s="411" t="s">
        <v>284</v>
      </c>
      <c r="B43" s="412" t="s">
        <v>335</v>
      </c>
      <c r="C43" s="413" t="s">
        <v>280</v>
      </c>
      <c r="D43" s="412"/>
      <c r="E43" s="412"/>
      <c r="F43" s="412"/>
      <c r="G43" s="174">
        <v>3.5645</v>
      </c>
      <c r="H43" s="412" t="s">
        <v>281</v>
      </c>
      <c r="I43" s="412"/>
      <c r="J43" s="414"/>
      <c r="K43" s="412">
        <f t="shared" si="0"/>
        <v>-0.202691728</v>
      </c>
      <c r="L43" s="412"/>
      <c r="M43" s="412"/>
      <c r="N43" s="412"/>
      <c r="O43" s="412"/>
      <c r="P43" s="412">
        <f t="shared" si="1"/>
        <v>0.005915287750000003</v>
      </c>
    </row>
    <row r="44" spans="1:16" ht="18">
      <c r="A44" s="411" t="s">
        <v>285</v>
      </c>
      <c r="B44" s="412" t="s">
        <v>336</v>
      </c>
      <c r="C44" s="413" t="s">
        <v>280</v>
      </c>
      <c r="D44" s="412"/>
      <c r="E44" s="412"/>
      <c r="F44" s="412"/>
      <c r="G44" s="174">
        <v>0.7127</v>
      </c>
      <c r="H44" s="412" t="s">
        <v>281</v>
      </c>
      <c r="I44" s="412"/>
      <c r="J44" s="414"/>
      <c r="K44" s="412">
        <f t="shared" si="0"/>
        <v>-0.040526972800000005</v>
      </c>
      <c r="L44" s="412"/>
      <c r="M44" s="412"/>
      <c r="N44" s="412"/>
      <c r="O44" s="412"/>
      <c r="P44" s="412">
        <f t="shared" si="1"/>
        <v>0.0011827256500000006</v>
      </c>
    </row>
    <row r="45" spans="1:16" ht="18">
      <c r="A45" s="411" t="s">
        <v>441</v>
      </c>
      <c r="B45" s="412" t="s">
        <v>442</v>
      </c>
      <c r="C45" s="413" t="s">
        <v>280</v>
      </c>
      <c r="F45" s="129"/>
      <c r="G45" s="174">
        <v>0.2092</v>
      </c>
      <c r="H45" s="412" t="s">
        <v>281</v>
      </c>
      <c r="J45" s="130"/>
      <c r="K45" s="412">
        <f t="shared" si="0"/>
        <v>-0.0118959488</v>
      </c>
      <c r="P45" s="412">
        <f t="shared" si="1"/>
        <v>0.00034716740000000014</v>
      </c>
    </row>
    <row r="46" spans="1:10" ht="15">
      <c r="A46" s="415" t="s">
        <v>480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3">
      <selection activeCell="U19" sqref="U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331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361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475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299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318</v>
      </c>
      <c r="J11" s="240"/>
      <c r="K11" s="240"/>
      <c r="L11" s="240"/>
      <c r="M11" s="240"/>
      <c r="N11" s="378" t="s">
        <v>319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300</v>
      </c>
      <c r="C13" s="360"/>
      <c r="D13" s="360"/>
      <c r="E13" s="357"/>
      <c r="F13" s="357"/>
      <c r="G13" s="204"/>
      <c r="H13" s="354"/>
      <c r="I13" s="355">
        <f>NDPL!K174</f>
        <v>-11.573243591999997</v>
      </c>
      <c r="J13" s="238"/>
      <c r="K13" s="238"/>
      <c r="L13" s="238"/>
      <c r="M13" s="354"/>
      <c r="N13" s="355">
        <f>NDPL!P174</f>
        <v>-4.943801780249998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301</v>
      </c>
      <c r="C16" s="360"/>
      <c r="D16" s="360"/>
      <c r="E16" s="357"/>
      <c r="F16" s="357"/>
      <c r="G16" s="204"/>
      <c r="H16" s="354" t="s">
        <v>330</v>
      </c>
      <c r="I16" s="355">
        <f>BRPL!K218</f>
        <v>3.0254410231999995</v>
      </c>
      <c r="J16" s="238"/>
      <c r="K16" s="238"/>
      <c r="L16" s="238"/>
      <c r="M16" s="354" t="s">
        <v>330</v>
      </c>
      <c r="N16" s="355">
        <f>BRPL!P218</f>
        <v>1.04954768015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302</v>
      </c>
      <c r="C19" s="360"/>
      <c r="D19" s="360"/>
      <c r="E19" s="357"/>
      <c r="F19" s="357"/>
      <c r="G19" s="204"/>
      <c r="H19" s="354" t="s">
        <v>330</v>
      </c>
      <c r="I19" s="355">
        <f>BYPL!K172</f>
        <v>3.8289307184000005</v>
      </c>
      <c r="J19" s="238"/>
      <c r="K19" s="238"/>
      <c r="L19" s="238"/>
      <c r="M19" s="354" t="s">
        <v>330</v>
      </c>
      <c r="N19" s="355">
        <f>BYPL!P172</f>
        <v>1.4795636193000004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303</v>
      </c>
      <c r="C22" s="361"/>
      <c r="D22" s="361"/>
      <c r="E22" s="260"/>
      <c r="F22" s="260"/>
      <c r="G22" s="204"/>
      <c r="H22" s="354"/>
      <c r="I22" s="355">
        <f>NDMC!K82</f>
        <v>-1.558723878</v>
      </c>
      <c r="J22" s="238"/>
      <c r="K22" s="238"/>
      <c r="L22" s="238"/>
      <c r="M22" s="354" t="s">
        <v>330</v>
      </c>
      <c r="N22" s="355">
        <f>NDMC!P82</f>
        <v>0.74859201775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304</v>
      </c>
      <c r="C25" s="361"/>
      <c r="D25" s="361"/>
      <c r="E25" s="260"/>
      <c r="F25" s="260"/>
      <c r="G25" s="204"/>
      <c r="H25" s="354" t="s">
        <v>330</v>
      </c>
      <c r="I25" s="355">
        <f>MES!K54</f>
        <v>0.23127302719999998</v>
      </c>
      <c r="J25" s="238"/>
      <c r="K25" s="238"/>
      <c r="L25" s="238"/>
      <c r="M25" s="354" t="s">
        <v>330</v>
      </c>
      <c r="N25" s="355">
        <f>MES!P54</f>
        <v>1.8478627256500002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429</v>
      </c>
      <c r="C28" s="361"/>
      <c r="D28" s="361"/>
      <c r="E28" s="260"/>
      <c r="F28" s="260"/>
      <c r="G28" s="204"/>
      <c r="H28" s="354" t="s">
        <v>330</v>
      </c>
      <c r="I28" s="355">
        <f>Railway!K23</f>
        <v>0.06432905120000001</v>
      </c>
      <c r="J28" s="238"/>
      <c r="K28" s="238"/>
      <c r="L28" s="238"/>
      <c r="M28" s="354"/>
      <c r="N28" s="355">
        <f>Railway!P23</f>
        <v>-0.1036478326</v>
      </c>
      <c r="O28" s="17"/>
      <c r="P28" s="17"/>
      <c r="Q28" s="252"/>
      <c r="R28" s="17"/>
    </row>
    <row r="29" spans="1:18" ht="54" customHeight="1" thickBot="1">
      <c r="A29" s="352" t="s">
        <v>305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329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337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338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2020-08-17T09:08:03Z</cp:lastPrinted>
  <dcterms:created xsi:type="dcterms:W3CDTF">1996-10-14T23:33:28Z</dcterms:created>
  <dcterms:modified xsi:type="dcterms:W3CDTF">2020-08-24T07:29:40Z</dcterms:modified>
  <cp:category/>
  <cp:version/>
  <cp:contentType/>
  <cp:contentStatus/>
</cp:coreProperties>
</file>